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105" windowWidth="10470" windowHeight="13050"/>
  </bookViews>
  <sheets>
    <sheet name="Punkte" sheetId="1" r:id="rId1"/>
    <sheet name="Statistik" sheetId="2" r:id="rId2"/>
  </sheets>
  <definedNames>
    <definedName name="_xlnm.Print_Area" localSheetId="0">Punkte!$A$1:$AE$32</definedName>
  </definedNames>
  <calcPr calcId="145621"/>
</workbook>
</file>

<file path=xl/calcChain.xml><?xml version="1.0" encoding="utf-8"?>
<calcChain xmlns="http://schemas.openxmlformats.org/spreadsheetml/2006/main">
  <c r="U5" i="2" l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V24" i="2" s="1"/>
  <c r="T25" i="2"/>
  <c r="V25" i="2" s="1"/>
  <c r="T26" i="2"/>
  <c r="V26" i="2" s="1"/>
  <c r="T27" i="2"/>
  <c r="V27" i="2" s="1"/>
  <c r="T28" i="2"/>
  <c r="V28" i="2" s="1"/>
  <c r="T29" i="2"/>
  <c r="V29" i="2" s="1"/>
  <c r="T30" i="2"/>
  <c r="V30" i="2" s="1"/>
  <c r="A23" i="2"/>
  <c r="A24" i="2"/>
  <c r="A25" i="2"/>
  <c r="A26" i="2"/>
  <c r="A27" i="2"/>
  <c r="A28" i="2"/>
  <c r="A29" i="2"/>
  <c r="A30" i="2"/>
  <c r="A22" i="2"/>
  <c r="A20" i="2"/>
  <c r="A21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4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S32" i="2"/>
  <c r="S33" i="2" s="1"/>
  <c r="R32" i="2"/>
  <c r="R33" i="2" s="1"/>
  <c r="Q32" i="2"/>
  <c r="Q33" i="2" s="1"/>
  <c r="P32" i="2"/>
  <c r="P33" i="2" s="1"/>
  <c r="O32" i="2"/>
  <c r="O33" i="2" s="1"/>
  <c r="N32" i="2"/>
  <c r="N33" i="2" s="1"/>
  <c r="M32" i="2"/>
  <c r="M33" i="2" s="1"/>
  <c r="L32" i="2"/>
  <c r="L33" i="2" s="1"/>
  <c r="K32" i="2"/>
  <c r="K33" i="2" s="1"/>
  <c r="J32" i="2"/>
  <c r="J33" i="2" s="1"/>
  <c r="I32" i="2"/>
  <c r="I33" i="2" s="1"/>
  <c r="H32" i="2"/>
  <c r="H33" i="2" s="1"/>
  <c r="G32" i="2"/>
  <c r="G33" i="2" s="1"/>
  <c r="F32" i="2"/>
  <c r="F33" i="2" s="1"/>
  <c r="E32" i="2"/>
  <c r="E33" i="2" s="1"/>
  <c r="D32" i="2"/>
  <c r="D33" i="2" s="1"/>
  <c r="C32" i="2"/>
  <c r="C33" i="2" s="1"/>
  <c r="B32" i="2"/>
  <c r="B33" i="2" s="1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T4" i="2"/>
  <c r="V6" i="2" l="1"/>
  <c r="V22" i="2"/>
  <c r="V7" i="2"/>
  <c r="V15" i="2"/>
  <c r="V23" i="2"/>
  <c r="T31" i="2"/>
  <c r="V14" i="2"/>
  <c r="V17" i="2"/>
  <c r="V20" i="2"/>
  <c r="V9" i="2"/>
  <c r="V13" i="2"/>
  <c r="V19" i="2"/>
  <c r="V4" i="2"/>
  <c r="V16" i="2"/>
  <c r="V12" i="2"/>
  <c r="V11" i="2"/>
  <c r="V8" i="2"/>
  <c r="V5" i="2"/>
  <c r="V21" i="2"/>
  <c r="V10" i="2"/>
  <c r="V18" i="2"/>
  <c r="AE30" i="1"/>
  <c r="AC30" i="1"/>
  <c r="AA30" i="1"/>
  <c r="Z30" i="1"/>
  <c r="AE11" i="1"/>
  <c r="AC11" i="1"/>
  <c r="AA11" i="1"/>
  <c r="Z11" i="1"/>
  <c r="AB30" i="1" l="1"/>
  <c r="AB11" i="1"/>
  <c r="AE14" i="1"/>
  <c r="AC14" i="1"/>
  <c r="AA14" i="1"/>
  <c r="Z14" i="1"/>
  <c r="AB14" i="1" l="1"/>
  <c r="AE9" i="1" l="1"/>
  <c r="AC9" i="1"/>
  <c r="AA9" i="1"/>
  <c r="Z9" i="1"/>
  <c r="AE26" i="1"/>
  <c r="AC26" i="1"/>
  <c r="AA26" i="1"/>
  <c r="Z26" i="1"/>
  <c r="AE28" i="1"/>
  <c r="AC28" i="1"/>
  <c r="AA28" i="1"/>
  <c r="Z28" i="1"/>
  <c r="AE29" i="1"/>
  <c r="AC29" i="1"/>
  <c r="AA29" i="1"/>
  <c r="Z29" i="1"/>
  <c r="AB29" i="1" s="1"/>
  <c r="AE18" i="1"/>
  <c r="AC18" i="1"/>
  <c r="AA18" i="1"/>
  <c r="Z18" i="1"/>
  <c r="AE13" i="1"/>
  <c r="AC13" i="1"/>
  <c r="AA13" i="1"/>
  <c r="Z13" i="1"/>
  <c r="AE24" i="1"/>
  <c r="AC24" i="1"/>
  <c r="AA24" i="1"/>
  <c r="Z24" i="1"/>
  <c r="AE16" i="1"/>
  <c r="AC16" i="1"/>
  <c r="AA16" i="1"/>
  <c r="Z16" i="1"/>
  <c r="AE5" i="1"/>
  <c r="AC5" i="1"/>
  <c r="AA5" i="1"/>
  <c r="Z5" i="1"/>
  <c r="AE27" i="1"/>
  <c r="AC27" i="1"/>
  <c r="AA27" i="1"/>
  <c r="Z27" i="1"/>
  <c r="AE20" i="1"/>
  <c r="AC20" i="1"/>
  <c r="AA20" i="1"/>
  <c r="Z20" i="1"/>
  <c r="AE17" i="1"/>
  <c r="AC17" i="1"/>
  <c r="AA17" i="1"/>
  <c r="Z17" i="1"/>
  <c r="AB5" i="1" l="1"/>
  <c r="AB28" i="1"/>
  <c r="AB17" i="1"/>
  <c r="AB27" i="1"/>
  <c r="AB16" i="1"/>
  <c r="AB20" i="1"/>
  <c r="AB26" i="1"/>
  <c r="AB9" i="1"/>
  <c r="AB13" i="1"/>
  <c r="AB24" i="1"/>
  <c r="AB18" i="1"/>
  <c r="Z19" i="1" l="1"/>
  <c r="AA19" i="1"/>
  <c r="AC19" i="1"/>
  <c r="AE19" i="1"/>
  <c r="Z25" i="1"/>
  <c r="AA25" i="1"/>
  <c r="AC25" i="1"/>
  <c r="AE25" i="1"/>
  <c r="Z23" i="1"/>
  <c r="AA23" i="1"/>
  <c r="AC23" i="1"/>
  <c r="AE23" i="1"/>
  <c r="Z15" i="1"/>
  <c r="AA15" i="1"/>
  <c r="AC15" i="1"/>
  <c r="AE15" i="1"/>
  <c r="Z7" i="1"/>
  <c r="AA7" i="1"/>
  <c r="AC7" i="1"/>
  <c r="AE7" i="1"/>
  <c r="Z12" i="1"/>
  <c r="AA12" i="1"/>
  <c r="AC12" i="1"/>
  <c r="AE12" i="1"/>
  <c r="Z21" i="1"/>
  <c r="AA21" i="1"/>
  <c r="AC21" i="1"/>
  <c r="AE21" i="1"/>
  <c r="Z8" i="1"/>
  <c r="AA8" i="1"/>
  <c r="AC8" i="1"/>
  <c r="AE8" i="1"/>
  <c r="Z6" i="1"/>
  <c r="AA6" i="1"/>
  <c r="AC6" i="1"/>
  <c r="AE6" i="1"/>
  <c r="Z22" i="1"/>
  <c r="AA22" i="1"/>
  <c r="AC22" i="1"/>
  <c r="AE22" i="1"/>
  <c r="Z10" i="1"/>
  <c r="AA10" i="1"/>
  <c r="AC10" i="1"/>
  <c r="AE10" i="1"/>
  <c r="Z4" i="1"/>
  <c r="AA4" i="1"/>
  <c r="AC4" i="1"/>
  <c r="AE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AE32" i="1"/>
  <c r="AC32" i="1" l="1"/>
  <c r="AB15" i="1"/>
  <c r="AB6" i="1"/>
  <c r="AB12" i="1"/>
  <c r="AB19" i="1"/>
  <c r="AB4" i="1"/>
  <c r="AB10" i="1"/>
  <c r="AB8" i="1"/>
  <c r="AB22" i="1"/>
  <c r="AB25" i="1"/>
  <c r="AB7" i="1"/>
  <c r="AA32" i="1"/>
  <c r="AB21" i="1"/>
  <c r="AB23" i="1"/>
  <c r="Z32" i="1"/>
  <c r="A11" i="1" l="1"/>
  <c r="AD11" i="1" s="1"/>
  <c r="A30" i="1"/>
  <c r="AD30" i="1" s="1"/>
  <c r="A10" i="1"/>
  <c r="AD10" i="1" s="1"/>
  <c r="A21" i="1"/>
  <c r="AD21" i="1" s="1"/>
  <c r="A14" i="1"/>
  <c r="AD14" i="1" s="1"/>
  <c r="A23" i="1"/>
  <c r="AD23" i="1" s="1"/>
  <c r="A17" i="1"/>
  <c r="AD17" i="1" s="1"/>
  <c r="A12" i="1"/>
  <c r="AD12" i="1" s="1"/>
  <c r="A27" i="1"/>
  <c r="AD27" i="1" s="1"/>
  <c r="A20" i="1"/>
  <c r="AD20" i="1" s="1"/>
  <c r="A22" i="1"/>
  <c r="AD22" i="1" s="1"/>
  <c r="A16" i="1"/>
  <c r="AD16" i="1" s="1"/>
  <c r="A28" i="1"/>
  <c r="AD28" i="1" s="1"/>
  <c r="A13" i="1"/>
  <c r="AD13" i="1" s="1"/>
  <c r="A26" i="1"/>
  <c r="AD26" i="1" s="1"/>
  <c r="A6" i="1"/>
  <c r="AD6" i="1" s="1"/>
  <c r="A18" i="1"/>
  <c r="AD18" i="1" s="1"/>
  <c r="A29" i="1"/>
  <c r="AD29" i="1" s="1"/>
  <c r="A25" i="1"/>
  <c r="AD25" i="1" s="1"/>
  <c r="A9" i="1"/>
  <c r="AD9" i="1" s="1"/>
  <c r="A15" i="1"/>
  <c r="AD15" i="1" s="1"/>
  <c r="A19" i="1"/>
  <c r="AD19" i="1" s="1"/>
  <c r="A5" i="1"/>
  <c r="AD5" i="1" s="1"/>
  <c r="A8" i="1"/>
  <c r="AD8" i="1" s="1"/>
  <c r="A4" i="1"/>
  <c r="AD4" i="1" s="1"/>
  <c r="A24" i="1"/>
  <c r="AD24" i="1" s="1"/>
  <c r="A7" i="1"/>
  <c r="AD7" i="1" s="1"/>
</calcChain>
</file>

<file path=xl/comments1.xml><?xml version="1.0" encoding="utf-8"?>
<comments xmlns="http://schemas.openxmlformats.org/spreadsheetml/2006/main">
  <authors>
    <author>Axel</author>
  </authors>
  <commentList>
    <comment ref="F20" authorId="0">
      <text>
        <r>
          <rPr>
            <b/>
            <sz val="9"/>
            <color indexed="81"/>
            <rFont val="Tahoma"/>
            <charset val="1"/>
          </rPr>
          <t>Axel:</t>
        </r>
        <r>
          <rPr>
            <sz val="9"/>
            <color indexed="81"/>
            <rFont val="Tahoma"/>
            <charset val="1"/>
          </rPr>
          <t xml:space="preserve">
in der Liste der Non-active Solvers (letzte Wertung 2006)
</t>
        </r>
      </text>
    </comment>
    <comment ref="U26" authorId="0">
      <text>
        <r>
          <rPr>
            <b/>
            <sz val="9"/>
            <color indexed="81"/>
            <rFont val="Tahoma"/>
            <charset val="1"/>
          </rPr>
          <t>Axel:</t>
        </r>
        <r>
          <rPr>
            <sz val="9"/>
            <color indexed="81"/>
            <rFont val="Tahoma"/>
            <charset val="1"/>
          </rPr>
          <t xml:space="preserve">
wegen 0 Punkte
</t>
        </r>
      </text>
    </comment>
  </commentList>
</comments>
</file>

<file path=xl/sharedStrings.xml><?xml version="1.0" encoding="utf-8"?>
<sst xmlns="http://schemas.openxmlformats.org/spreadsheetml/2006/main" count="505" uniqueCount="181">
  <si>
    <t>Name</t>
  </si>
  <si>
    <t>Rating</t>
  </si>
  <si>
    <t>Czeremin, Claus</t>
  </si>
  <si>
    <t>Pfannkuche, Michael</t>
  </si>
  <si>
    <t>Schäfer, Ronald</t>
  </si>
  <si>
    <t>Tummes, Boris</t>
  </si>
  <si>
    <t>Walther, Thomas</t>
  </si>
  <si>
    <t>Zude, Arno</t>
  </si>
  <si>
    <t>2#</t>
  </si>
  <si>
    <t>3#</t>
  </si>
  <si>
    <t>e.g.</t>
  </si>
  <si>
    <t>s#</t>
  </si>
  <si>
    <t>n#</t>
  </si>
  <si>
    <t>h#</t>
  </si>
  <si>
    <t>Total</t>
  </si>
  <si>
    <t>Land</t>
  </si>
  <si>
    <t>Titel</t>
  </si>
  <si>
    <t xml:space="preserve">Pte. </t>
  </si>
  <si>
    <t>Zeit</t>
  </si>
  <si>
    <t>Pte.</t>
  </si>
  <si>
    <t>Hilfsfeld</t>
  </si>
  <si>
    <t>Platz</t>
  </si>
  <si>
    <t>Durchschnitt</t>
  </si>
  <si>
    <t>Rang</t>
  </si>
  <si>
    <t>Change</t>
  </si>
  <si>
    <t xml:space="preserve"> </t>
  </si>
  <si>
    <t xml:space="preserve">Nr. </t>
  </si>
  <si>
    <t>GER</t>
  </si>
  <si>
    <t>GM</t>
  </si>
  <si>
    <t>FM</t>
  </si>
  <si>
    <t>Neef, Wilfried</t>
  </si>
  <si>
    <t>Performance</t>
  </si>
  <si>
    <t>+/-</t>
  </si>
  <si>
    <t>Banaszek, Marcin</t>
  </si>
  <si>
    <t>Selivanov, Andrey</t>
  </si>
  <si>
    <t>RUS</t>
  </si>
  <si>
    <t>Gülke, Volker</t>
  </si>
  <si>
    <t>Schulze, Eberhard</t>
  </si>
  <si>
    <t>Wissmann, Dolf</t>
  </si>
  <si>
    <t>NED</t>
  </si>
  <si>
    <t>37. Deutsche Lösemeisterschaft 11.-12.5.2013 Bremen</t>
  </si>
  <si>
    <t>Boer, Johan de</t>
  </si>
  <si>
    <t>Degenkolbe, Mirko</t>
  </si>
  <si>
    <t>Kaufhold, Thomas</t>
  </si>
  <si>
    <t>LTU</t>
  </si>
  <si>
    <t>Limontas, Matyrnas</t>
  </si>
  <si>
    <t>Loßin, Sven-Hendrik</t>
  </si>
  <si>
    <t>Rein, Andreas</t>
  </si>
  <si>
    <t>Richter, Frank</t>
  </si>
  <si>
    <t>Rothwell, Stephen</t>
  </si>
  <si>
    <t>Schmidt, Peter</t>
  </si>
  <si>
    <t>Sieberg, Rolf</t>
  </si>
  <si>
    <t>Thannheiser, Thomas</t>
  </si>
  <si>
    <t>Uitenbroek, Hans</t>
  </si>
  <si>
    <t>IM</t>
  </si>
  <si>
    <t>-</t>
  </si>
  <si>
    <t>Reddmann, Hauke</t>
  </si>
  <si>
    <t>Heuvel, Peter van den</t>
  </si>
  <si>
    <t>Hoffer, Hayo</t>
  </si>
  <si>
    <t>#2</t>
  </si>
  <si>
    <t>#3</t>
  </si>
  <si>
    <t>eg</t>
  </si>
  <si>
    <t>s#2</t>
  </si>
  <si>
    <t>s#3</t>
  </si>
  <si>
    <t>h#2</t>
  </si>
  <si>
    <t>h#3</t>
  </si>
  <si>
    <t>h#4</t>
  </si>
  <si>
    <t>Summe</t>
  </si>
  <si>
    <t>Kontr.</t>
  </si>
  <si>
    <t>1...?</t>
  </si>
  <si>
    <t>1.sg4?</t>
  </si>
  <si>
    <t>Pkt: 5</t>
  </si>
  <si>
    <t>Pkt 0,5-4,5</t>
  </si>
  <si>
    <t xml:space="preserve">Pkt 0 (wrong key) </t>
  </si>
  <si>
    <t>Pkt - (no sol.)</t>
  </si>
  <si>
    <t>s#6</t>
  </si>
  <si>
    <t>#4</t>
  </si>
  <si>
    <t>#7</t>
  </si>
  <si>
    <t>1.se4?</t>
  </si>
  <si>
    <t>1.sc4?</t>
  </si>
  <si>
    <t>1.db5?</t>
  </si>
  <si>
    <t>1.sc1?</t>
  </si>
  <si>
    <t>1.tb5?</t>
  </si>
  <si>
    <t>1.se1?</t>
  </si>
  <si>
    <t>1.sd7?</t>
  </si>
  <si>
    <t>1.ke2?</t>
  </si>
  <si>
    <t>1.kh3?</t>
  </si>
  <si>
    <t>-c6</t>
  </si>
  <si>
    <t>1.lb4?</t>
  </si>
  <si>
    <t>1.a4?</t>
  </si>
  <si>
    <t>-dc6,-tg5</t>
  </si>
  <si>
    <t>-sb5</t>
  </si>
  <si>
    <t>1.a3?</t>
  </si>
  <si>
    <t>dr.</t>
  </si>
  <si>
    <t>dr</t>
  </si>
  <si>
    <t>1.kd2?</t>
  </si>
  <si>
    <t>1.de3?</t>
  </si>
  <si>
    <t>1.tf8?</t>
  </si>
  <si>
    <t>-kb4</t>
  </si>
  <si>
    <t>-tf8</t>
  </si>
  <si>
    <t>1.lc7?</t>
  </si>
  <si>
    <t>dr,kd6</t>
  </si>
  <si>
    <t>1.sd5?</t>
  </si>
  <si>
    <t>-kb5</t>
  </si>
  <si>
    <t>1.kg7?</t>
  </si>
  <si>
    <t>dr,le6</t>
  </si>
  <si>
    <t>dr,kb5</t>
  </si>
  <si>
    <t>kd6</t>
  </si>
  <si>
    <t>1.tc4?</t>
  </si>
  <si>
    <t>-tf8,-cb5</t>
  </si>
  <si>
    <t>-kb4,-kb5</t>
  </si>
  <si>
    <t>1.kd3?</t>
  </si>
  <si>
    <t>1.lb6?</t>
  </si>
  <si>
    <t>1.df7?</t>
  </si>
  <si>
    <t>4.kb5??</t>
  </si>
  <si>
    <t>4....dc3?</t>
  </si>
  <si>
    <t>2...kc2?</t>
  </si>
  <si>
    <t>1.lb5?</t>
  </si>
  <si>
    <t>1.h8D?</t>
  </si>
  <si>
    <t>4.sd2?</t>
  </si>
  <si>
    <t>2...ab5?</t>
  </si>
  <si>
    <t>2...c1D?</t>
  </si>
  <si>
    <t>5...?</t>
  </si>
  <si>
    <t>2.kc3?</t>
  </si>
  <si>
    <t>3.kb4?</t>
  </si>
  <si>
    <t>5...kd4?</t>
  </si>
  <si>
    <t>3...kc2?</t>
  </si>
  <si>
    <t>1.lh3?</t>
  </si>
  <si>
    <t>1.sf1?</t>
  </si>
  <si>
    <t>3...lf7?</t>
  </si>
  <si>
    <t>4...dg5?</t>
  </si>
  <si>
    <t>2.kb4?</t>
  </si>
  <si>
    <t>1...sg6?</t>
  </si>
  <si>
    <t>3...kd3?</t>
  </si>
  <si>
    <t>3.sd2?</t>
  </si>
  <si>
    <t>1...b4?</t>
  </si>
  <si>
    <t>2...ka1?</t>
  </si>
  <si>
    <t>3.ld7?</t>
  </si>
  <si>
    <t>2.lh3?</t>
  </si>
  <si>
    <t>4...kd3?</t>
  </si>
  <si>
    <t>2.lc4?</t>
  </si>
  <si>
    <t>4...?</t>
  </si>
  <si>
    <t>4...dc3?</t>
  </si>
  <si>
    <t>1.de7?</t>
  </si>
  <si>
    <t>1.sc3?</t>
  </si>
  <si>
    <t>-cd2</t>
  </si>
  <si>
    <t>1.sh5?</t>
  </si>
  <si>
    <t>-b5</t>
  </si>
  <si>
    <t>-a6</t>
  </si>
  <si>
    <t>-ba6,-kc8</t>
  </si>
  <si>
    <t>1.dh3?</t>
  </si>
  <si>
    <t>dr,le3</t>
  </si>
  <si>
    <t>1.de2?</t>
  </si>
  <si>
    <t>-sa6</t>
  </si>
  <si>
    <t>-lg3</t>
  </si>
  <si>
    <t>5.hg4?</t>
  </si>
  <si>
    <t>-de6,-kb5</t>
  </si>
  <si>
    <t>-sa6,-sc6</t>
  </si>
  <si>
    <t>1.fg7?</t>
  </si>
  <si>
    <t>-sd2</t>
  </si>
  <si>
    <t>-de6</t>
  </si>
  <si>
    <t>1.la6?</t>
  </si>
  <si>
    <t>-sa6,-tb7</t>
  </si>
  <si>
    <t>1.sb5?</t>
  </si>
  <si>
    <t>-lc5</t>
  </si>
  <si>
    <t>4.h4?</t>
  </si>
  <si>
    <t>1.tf7?</t>
  </si>
  <si>
    <t>1.b3?</t>
  </si>
  <si>
    <t>ke1,fg4</t>
  </si>
  <si>
    <t>kd1,ke1</t>
  </si>
  <si>
    <t>kd1</t>
  </si>
  <si>
    <t>kd1,fg4</t>
  </si>
  <si>
    <t>kd1,ke1,fg4</t>
  </si>
  <si>
    <t>sc1,kd1</t>
  </si>
  <si>
    <t>sc1,ke1,fg4</t>
  </si>
  <si>
    <t>-df4</t>
  </si>
  <si>
    <t xml:space="preserve">kd1,ke1  </t>
  </si>
  <si>
    <t>6...?</t>
  </si>
  <si>
    <t>first half-Rating</t>
  </si>
  <si>
    <t>first Rating 2146</t>
  </si>
  <si>
    <t>Schwierigkeit -Reihenfolge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</si>
</sst>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2"/>
      <name val="Arial"/>
    </font>
    <font>
      <sz val="12"/>
      <name val="Arial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Dashed">
        <color indexed="64"/>
      </right>
      <top/>
      <bottom style="thick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0" fontId="1" fillId="0" borderId="3" xfId="0" applyFont="1" applyFill="1" applyBorder="1"/>
    <xf numFmtId="164" fontId="1" fillId="0" borderId="1" xfId="0" applyNumberFormat="1" applyFont="1" applyFill="1" applyBorder="1"/>
    <xf numFmtId="0" fontId="2" fillId="0" borderId="0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/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/>
    <xf numFmtId="0" fontId="2" fillId="0" borderId="8" xfId="0" applyFont="1" applyFill="1" applyBorder="1"/>
    <xf numFmtId="0" fontId="2" fillId="0" borderId="7" xfId="0" applyFont="1" applyFill="1" applyBorder="1"/>
    <xf numFmtId="164" fontId="2" fillId="0" borderId="6" xfId="0" applyNumberFormat="1" applyFont="1" applyFill="1" applyBorder="1"/>
    <xf numFmtId="0" fontId="2" fillId="0" borderId="6" xfId="0" applyFont="1" applyFill="1" applyBorder="1" applyAlignment="1">
      <alignment horizontal="right"/>
    </xf>
    <xf numFmtId="0" fontId="0" fillId="0" borderId="5" xfId="0" applyBorder="1"/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/>
    <xf numFmtId="1" fontId="2" fillId="0" borderId="0" xfId="0" applyNumberFormat="1" applyFont="1" applyFill="1" applyBorder="1"/>
    <xf numFmtId="1" fontId="2" fillId="0" borderId="6" xfId="0" applyNumberFormat="1" applyFont="1" applyFill="1" applyBorder="1"/>
    <xf numFmtId="1" fontId="0" fillId="0" borderId="0" xfId="0" applyNumberFormat="1"/>
    <xf numFmtId="0" fontId="4" fillId="0" borderId="0" xfId="0" applyFont="1" applyBorder="1"/>
    <xf numFmtId="0" fontId="5" fillId="0" borderId="0" xfId="0" applyNumberFormat="1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/>
    <xf numFmtId="164" fontId="4" fillId="0" borderId="0" xfId="0" applyNumberFormat="1" applyFont="1" applyBorder="1"/>
    <xf numFmtId="1" fontId="4" fillId="0" borderId="0" xfId="0" applyNumberFormat="1" applyFont="1" applyBorder="1"/>
    <xf numFmtId="0" fontId="4" fillId="0" borderId="0" xfId="0" applyFont="1"/>
    <xf numFmtId="2" fontId="4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164" fontId="2" fillId="0" borderId="9" xfId="0" applyNumberFormat="1" applyFont="1" applyFill="1" applyBorder="1"/>
    <xf numFmtId="1" fontId="2" fillId="0" borderId="9" xfId="0" applyNumberFormat="1" applyFont="1" applyFill="1" applyBorder="1"/>
    <xf numFmtId="0" fontId="2" fillId="0" borderId="9" xfId="0" applyFont="1" applyFill="1" applyBorder="1" applyAlignment="1">
      <alignment horizontal="right"/>
    </xf>
    <xf numFmtId="0" fontId="0" fillId="0" borderId="9" xfId="0" applyBorder="1"/>
    <xf numFmtId="164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4" fillId="0" borderId="4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Border="1" applyAlignment="1">
      <alignment horizontal="center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4" fillId="0" borderId="5" xfId="0" quotePrefix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0" borderId="5" xfId="0" applyNumberFormat="1" applyBorder="1" applyAlignment="1">
      <alignment horizontal="center"/>
    </xf>
    <xf numFmtId="0" fontId="4" fillId="0" borderId="0" xfId="0" applyNumberFormat="1" applyFont="1" applyFill="1" applyBorder="1" applyAlignment="1" applyProtection="1">
      <protection locked="0"/>
    </xf>
    <xf numFmtId="0" fontId="4" fillId="2" borderId="4" xfId="0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1" fontId="4" fillId="2" borderId="0" xfId="0" applyNumberFormat="1" applyFont="1" applyFill="1" applyBorder="1" applyProtection="1">
      <protection locked="0"/>
    </xf>
    <xf numFmtId="164" fontId="4" fillId="2" borderId="0" xfId="0" applyNumberFormat="1" applyFont="1" applyFill="1" applyBorder="1" applyProtection="1">
      <protection locked="0"/>
    </xf>
    <xf numFmtId="14" fontId="4" fillId="0" borderId="0" xfId="0" applyNumberFormat="1" applyFont="1"/>
    <xf numFmtId="0" fontId="4" fillId="3" borderId="5" xfId="0" quotePrefix="1" applyFont="1" applyFill="1" applyBorder="1" applyAlignment="1">
      <alignment horizontal="center"/>
    </xf>
    <xf numFmtId="0" fontId="4" fillId="4" borderId="4" xfId="0" applyFont="1" applyFill="1" applyBorder="1" applyProtection="1">
      <protection locked="0"/>
    </xf>
    <xf numFmtId="164" fontId="4" fillId="0" borderId="0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center"/>
    </xf>
    <xf numFmtId="2" fontId="6" fillId="3" borderId="0" xfId="0" quotePrefix="1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0" fillId="0" borderId="0" xfId="0" applyFont="1" applyFill="1" applyBorder="1" applyProtection="1">
      <protection locked="0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164" fontId="0" fillId="0" borderId="0" xfId="0" applyNumberFormat="1"/>
    <xf numFmtId="49" fontId="0" fillId="0" borderId="0" xfId="0" applyNumberFormat="1"/>
    <xf numFmtId="0" fontId="0" fillId="0" borderId="0" xfId="0" quotePrefix="1" applyFill="1" applyAlignment="1">
      <alignment horizontal="right"/>
    </xf>
    <xf numFmtId="0" fontId="0" fillId="0" borderId="0" xfId="0" quotePrefix="1"/>
    <xf numFmtId="49" fontId="0" fillId="0" borderId="0" xfId="0" quotePrefix="1" applyNumberFormat="1"/>
    <xf numFmtId="2" fontId="0" fillId="0" borderId="0" xfId="0" applyNumberFormat="1" applyAlignment="1">
      <alignment horizontal="right"/>
    </xf>
    <xf numFmtId="0" fontId="9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0" xfId="0" quotePrefix="1" applyFont="1" applyFill="1" applyAlignment="1">
      <alignment horizontal="right"/>
    </xf>
    <xf numFmtId="0" fontId="2" fillId="0" borderId="0" xfId="0" quotePrefix="1" applyFont="1"/>
    <xf numFmtId="49" fontId="2" fillId="0" borderId="0" xfId="0" quotePrefix="1" applyNumberFormat="1" applyFont="1"/>
    <xf numFmtId="0" fontId="0" fillId="2" borderId="0" xfId="0" applyFill="1"/>
    <xf numFmtId="0" fontId="6" fillId="0" borderId="0" xfId="0" applyFont="1"/>
    <xf numFmtId="0" fontId="2" fillId="0" borderId="0" xfId="0" applyNumberFormat="1" applyFont="1" applyFill="1" applyBorder="1" applyAlignment="1" applyProtection="1">
      <protection locked="0"/>
    </xf>
    <xf numFmtId="14" fontId="3" fillId="0" borderId="12" xfId="0" applyNumberFormat="1" applyFont="1" applyFill="1" applyBorder="1" applyAlignment="1" applyProtection="1">
      <alignment horizontal="center"/>
      <protection locked="0"/>
    </xf>
    <xf numFmtId="14" fontId="3" fillId="0" borderId="13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L3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I3" sqref="AI3"/>
    </sheetView>
  </sheetViews>
  <sheetFormatPr baseColWidth="10" defaultColWidth="9.140625" defaultRowHeight="12.75" x14ac:dyDescent="0.2"/>
  <cols>
    <col min="1" max="1" width="5.28515625" bestFit="1" customWidth="1"/>
    <col min="2" max="2" width="5.28515625" hidden="1" customWidth="1"/>
    <col min="3" max="3" width="22.42578125" customWidth="1"/>
    <col min="4" max="4" width="6.140625" bestFit="1" customWidth="1"/>
    <col min="5" max="5" width="6.42578125" style="52" bestFit="1" customWidth="1"/>
    <col min="6" max="6" width="11.28515625" style="65" customWidth="1"/>
    <col min="7" max="7" width="7" style="22" bestFit="1" customWidth="1"/>
    <col min="8" max="9" width="5.7109375" bestFit="1" customWidth="1"/>
    <col min="10" max="10" width="3" hidden="1" customWidth="1"/>
    <col min="11" max="11" width="6" customWidth="1"/>
    <col min="12" max="12" width="5.7109375" bestFit="1" customWidth="1"/>
    <col min="13" max="13" width="7" hidden="1" customWidth="1"/>
    <col min="14" max="14" width="5.7109375" bestFit="1" customWidth="1"/>
    <col min="15" max="15" width="7" bestFit="1" customWidth="1"/>
    <col min="16" max="16" width="7" hidden="1" customWidth="1"/>
    <col min="17" max="18" width="5.7109375" bestFit="1" customWidth="1"/>
    <col min="19" max="19" width="7" hidden="1" customWidth="1"/>
    <col min="20" max="20" width="6.7109375" customWidth="1"/>
    <col min="21" max="21" width="5.7109375" bestFit="1" customWidth="1"/>
    <col min="22" max="22" width="7" hidden="1" customWidth="1"/>
    <col min="23" max="24" width="5.7109375" bestFit="1" customWidth="1"/>
    <col min="25" max="25" width="8" hidden="1" customWidth="1"/>
    <col min="26" max="26" width="7" bestFit="1" customWidth="1"/>
    <col min="27" max="27" width="7" style="27" bestFit="1" customWidth="1"/>
    <col min="28" max="28" width="8" hidden="1" customWidth="1"/>
    <col min="29" max="29" width="6.85546875" hidden="1" customWidth="1"/>
    <col min="30" max="30" width="5.28515625" style="52" bestFit="1" customWidth="1"/>
    <col min="31" max="31" width="22.42578125" customWidth="1"/>
    <col min="32" max="32" width="11.42578125" style="52" bestFit="1" customWidth="1"/>
    <col min="33" max="33" width="6.7109375" style="52" customWidth="1"/>
    <col min="35" max="35" width="12.7109375" bestFit="1" customWidth="1"/>
    <col min="38" max="38" width="14.42578125" customWidth="1"/>
  </cols>
  <sheetData>
    <row r="1" spans="1:38" ht="18.75" thickBot="1" x14ac:dyDescent="0.3">
      <c r="A1" s="3"/>
      <c r="B1" s="3"/>
      <c r="C1" s="23" t="s">
        <v>40</v>
      </c>
      <c r="D1" s="1"/>
      <c r="E1" s="1"/>
      <c r="F1" s="61"/>
      <c r="G1" s="2"/>
      <c r="H1" s="3"/>
      <c r="I1" s="4"/>
      <c r="J1" s="3"/>
      <c r="K1" s="3"/>
      <c r="L1" s="4"/>
      <c r="M1" s="3"/>
      <c r="N1" s="3"/>
      <c r="O1" s="4"/>
      <c r="P1" s="3"/>
      <c r="Q1" s="3"/>
      <c r="R1" s="4"/>
      <c r="S1" s="3"/>
      <c r="T1" s="3"/>
      <c r="U1" s="3"/>
      <c r="V1" s="3"/>
      <c r="W1" s="3"/>
      <c r="X1" s="3"/>
      <c r="Y1" s="3"/>
      <c r="Z1" s="5"/>
      <c r="AA1" s="24"/>
      <c r="AB1" s="3"/>
      <c r="AC1" s="3"/>
      <c r="AD1" s="55"/>
      <c r="AE1" s="3"/>
    </row>
    <row r="2" spans="1:38" ht="13.5" thickTop="1" x14ac:dyDescent="0.2">
      <c r="A2" s="9"/>
      <c r="B2" s="9"/>
      <c r="C2" s="6"/>
      <c r="D2" s="7"/>
      <c r="E2" s="8"/>
      <c r="F2" s="105">
        <v>41365</v>
      </c>
      <c r="G2" s="106"/>
      <c r="H2" s="9" t="s">
        <v>8</v>
      </c>
      <c r="I2" s="10" t="s">
        <v>8</v>
      </c>
      <c r="J2" s="9" t="s">
        <v>8</v>
      </c>
      <c r="K2" s="9" t="s">
        <v>9</v>
      </c>
      <c r="L2" s="10" t="s">
        <v>9</v>
      </c>
      <c r="M2" s="9" t="s">
        <v>9</v>
      </c>
      <c r="N2" s="9" t="s">
        <v>10</v>
      </c>
      <c r="O2" s="10" t="s">
        <v>10</v>
      </c>
      <c r="P2" s="9" t="s">
        <v>10</v>
      </c>
      <c r="Q2" s="9" t="s">
        <v>11</v>
      </c>
      <c r="R2" s="10" t="s">
        <v>11</v>
      </c>
      <c r="S2" s="9" t="s">
        <v>11</v>
      </c>
      <c r="T2" s="9" t="s">
        <v>12</v>
      </c>
      <c r="U2" s="10" t="s">
        <v>12</v>
      </c>
      <c r="V2" s="9" t="s">
        <v>12</v>
      </c>
      <c r="W2" s="9" t="s">
        <v>13</v>
      </c>
      <c r="X2" s="11" t="s">
        <v>13</v>
      </c>
      <c r="Y2" s="9" t="s">
        <v>13</v>
      </c>
      <c r="Z2" s="12" t="s">
        <v>14</v>
      </c>
      <c r="AA2" s="25" t="s">
        <v>14</v>
      </c>
      <c r="AB2" s="9"/>
      <c r="AC2" s="9" t="s">
        <v>24</v>
      </c>
      <c r="AD2" s="56"/>
      <c r="AE2" s="13"/>
    </row>
    <row r="3" spans="1:38" ht="13.5" thickBot="1" x14ac:dyDescent="0.25">
      <c r="A3" s="21" t="s">
        <v>21</v>
      </c>
      <c r="B3" s="21" t="s">
        <v>26</v>
      </c>
      <c r="C3" s="14" t="s">
        <v>0</v>
      </c>
      <c r="D3" s="15" t="s">
        <v>15</v>
      </c>
      <c r="E3" s="15" t="s">
        <v>16</v>
      </c>
      <c r="F3" s="62" t="s">
        <v>1</v>
      </c>
      <c r="G3" s="16" t="s">
        <v>23</v>
      </c>
      <c r="H3" s="17" t="s">
        <v>17</v>
      </c>
      <c r="I3" s="18" t="s">
        <v>18</v>
      </c>
      <c r="J3" s="17"/>
      <c r="K3" s="17" t="s">
        <v>17</v>
      </c>
      <c r="L3" s="18" t="s">
        <v>18</v>
      </c>
      <c r="M3" s="17"/>
      <c r="N3" s="17" t="s">
        <v>17</v>
      </c>
      <c r="O3" s="18" t="s">
        <v>18</v>
      </c>
      <c r="P3" s="17"/>
      <c r="Q3" s="17" t="s">
        <v>17</v>
      </c>
      <c r="R3" s="18" t="s">
        <v>18</v>
      </c>
      <c r="S3" s="17"/>
      <c r="T3" s="17" t="s">
        <v>17</v>
      </c>
      <c r="U3" s="18" t="s">
        <v>18</v>
      </c>
      <c r="V3" s="17"/>
      <c r="W3" s="17" t="s">
        <v>17</v>
      </c>
      <c r="X3" s="19" t="s">
        <v>18</v>
      </c>
      <c r="Y3" s="17"/>
      <c r="Z3" s="20" t="s">
        <v>19</v>
      </c>
      <c r="AA3" s="26" t="s">
        <v>18</v>
      </c>
      <c r="AB3" s="17" t="s">
        <v>20</v>
      </c>
      <c r="AC3" s="21" t="s">
        <v>1</v>
      </c>
      <c r="AD3" s="57" t="s">
        <v>21</v>
      </c>
      <c r="AE3" s="17" t="s">
        <v>0</v>
      </c>
      <c r="AF3" s="52" t="s">
        <v>31</v>
      </c>
      <c r="AG3" s="53" t="s">
        <v>32</v>
      </c>
    </row>
    <row r="4" spans="1:38" s="40" customFormat="1" ht="17.100000000000001" customHeight="1" x14ac:dyDescent="0.2">
      <c r="A4" s="28">
        <f t="shared" ref="A4:A30" si="0">RANK(AB4,AB$4:AB$30)</f>
        <v>1</v>
      </c>
      <c r="B4" s="28">
        <v>29</v>
      </c>
      <c r="C4" s="29" t="s">
        <v>7</v>
      </c>
      <c r="D4" s="30" t="s">
        <v>27</v>
      </c>
      <c r="E4" s="31" t="s">
        <v>28</v>
      </c>
      <c r="F4" s="78">
        <v>2659.44</v>
      </c>
      <c r="G4" s="33">
        <v>7</v>
      </c>
      <c r="H4" s="71">
        <v>15</v>
      </c>
      <c r="I4" s="54">
        <v>13</v>
      </c>
      <c r="J4" s="36"/>
      <c r="K4" s="72">
        <v>12</v>
      </c>
      <c r="L4" s="70">
        <v>60</v>
      </c>
      <c r="M4" s="36"/>
      <c r="N4" s="72">
        <v>10</v>
      </c>
      <c r="O4" s="70">
        <v>100</v>
      </c>
      <c r="P4" s="36"/>
      <c r="Q4" s="71">
        <v>15</v>
      </c>
      <c r="R4" s="54">
        <v>42</v>
      </c>
      <c r="S4" s="36"/>
      <c r="T4" s="71">
        <v>14</v>
      </c>
      <c r="U4" s="54">
        <v>63</v>
      </c>
      <c r="V4" s="36"/>
      <c r="W4" s="73">
        <v>13.5</v>
      </c>
      <c r="X4" s="70">
        <v>50</v>
      </c>
      <c r="Y4" s="37"/>
      <c r="Z4" s="77">
        <f t="shared" ref="Z4:Z30" si="1">SUM(H4,K4,N4,Q4,T4,W4)</f>
        <v>79.5</v>
      </c>
      <c r="AA4" s="39">
        <f t="shared" ref="AA4:AA30" si="2">SUM(I4,L4,O4,R4,U4,X4)</f>
        <v>328</v>
      </c>
      <c r="AB4" s="35">
        <f t="shared" ref="AB4:AB30" si="3">Z4*100000-AA4</f>
        <v>7949672</v>
      </c>
      <c r="AC4" s="39" t="e">
        <f>#REF!</f>
        <v>#REF!</v>
      </c>
      <c r="AD4" s="31">
        <f t="shared" ref="AD4:AD30" si="4">A4</f>
        <v>1</v>
      </c>
      <c r="AE4" s="29" t="str">
        <f t="shared" ref="AE4:AE30" si="5">C4</f>
        <v>Zude, Arno</v>
      </c>
      <c r="AF4" s="67">
        <v>2659</v>
      </c>
      <c r="AG4" s="67">
        <v>0</v>
      </c>
    </row>
    <row r="5" spans="1:38" s="40" customFormat="1" ht="17.100000000000001" customHeight="1" x14ac:dyDescent="0.2">
      <c r="A5" s="28">
        <f t="shared" si="0"/>
        <v>2</v>
      </c>
      <c r="B5" s="28">
        <v>12</v>
      </c>
      <c r="C5" s="69" t="s">
        <v>45</v>
      </c>
      <c r="D5" s="30" t="s">
        <v>44</v>
      </c>
      <c r="E5" s="31" t="s">
        <v>54</v>
      </c>
      <c r="F5" s="78">
        <v>2474.89</v>
      </c>
      <c r="G5" s="33">
        <v>33</v>
      </c>
      <c r="H5" s="71">
        <v>15</v>
      </c>
      <c r="I5" s="54">
        <v>20</v>
      </c>
      <c r="J5" s="36"/>
      <c r="K5" s="72">
        <v>12</v>
      </c>
      <c r="L5" s="70">
        <v>60</v>
      </c>
      <c r="M5" s="36"/>
      <c r="N5" s="71">
        <v>7</v>
      </c>
      <c r="O5" s="54">
        <v>100</v>
      </c>
      <c r="P5" s="36"/>
      <c r="Q5" s="34">
        <v>12.5</v>
      </c>
      <c r="R5" s="54">
        <v>50</v>
      </c>
      <c r="S5" s="36"/>
      <c r="T5" s="72">
        <v>15</v>
      </c>
      <c r="U5" s="70">
        <v>80</v>
      </c>
      <c r="V5" s="36"/>
      <c r="W5" s="73">
        <v>13.5</v>
      </c>
      <c r="X5" s="70">
        <v>50</v>
      </c>
      <c r="Y5" s="37"/>
      <c r="Z5" s="77">
        <f t="shared" si="1"/>
        <v>75</v>
      </c>
      <c r="AA5" s="39">
        <f t="shared" si="2"/>
        <v>360</v>
      </c>
      <c r="AB5" s="35">
        <f t="shared" si="3"/>
        <v>7499640</v>
      </c>
      <c r="AC5" s="39" t="e">
        <f>#REF!</f>
        <v>#REF!</v>
      </c>
      <c r="AD5" s="31">
        <f t="shared" si="4"/>
        <v>2</v>
      </c>
      <c r="AE5" s="29" t="str">
        <f t="shared" si="5"/>
        <v>Limontas, Matyrnas</v>
      </c>
      <c r="AF5" s="67">
        <v>2592</v>
      </c>
      <c r="AG5" s="67">
        <v>24</v>
      </c>
    </row>
    <row r="6" spans="1:38" s="40" customFormat="1" ht="17.100000000000001" customHeight="1" x14ac:dyDescent="0.2">
      <c r="A6" s="28">
        <f t="shared" si="0"/>
        <v>3</v>
      </c>
      <c r="B6" s="28">
        <v>25</v>
      </c>
      <c r="C6" s="29" t="s">
        <v>5</v>
      </c>
      <c r="D6" s="30" t="s">
        <v>27</v>
      </c>
      <c r="E6" s="31" t="s">
        <v>28</v>
      </c>
      <c r="F6" s="78">
        <v>2573.33</v>
      </c>
      <c r="G6" s="33">
        <v>16</v>
      </c>
      <c r="H6" s="71">
        <v>15</v>
      </c>
      <c r="I6" s="54">
        <v>20</v>
      </c>
      <c r="J6" s="36"/>
      <c r="K6" s="71">
        <v>5</v>
      </c>
      <c r="L6" s="54">
        <v>60</v>
      </c>
      <c r="M6" s="36"/>
      <c r="N6" s="71">
        <v>9</v>
      </c>
      <c r="O6" s="54">
        <v>100</v>
      </c>
      <c r="P6" s="36"/>
      <c r="Q6" s="71">
        <v>10</v>
      </c>
      <c r="R6" s="54">
        <v>50</v>
      </c>
      <c r="S6" s="36"/>
      <c r="T6" s="72">
        <v>15</v>
      </c>
      <c r="U6" s="70">
        <v>80</v>
      </c>
      <c r="V6" s="36"/>
      <c r="W6" s="73">
        <v>13.5</v>
      </c>
      <c r="X6" s="70">
        <v>50</v>
      </c>
      <c r="Y6" s="37"/>
      <c r="Z6" s="77">
        <f t="shared" si="1"/>
        <v>67.5</v>
      </c>
      <c r="AA6" s="39">
        <f t="shared" si="2"/>
        <v>360</v>
      </c>
      <c r="AB6" s="35">
        <f t="shared" si="3"/>
        <v>6749640</v>
      </c>
      <c r="AC6" s="39" t="e">
        <f>#REF!</f>
        <v>#REF!</v>
      </c>
      <c r="AD6" s="31">
        <f t="shared" si="4"/>
        <v>3</v>
      </c>
      <c r="AE6" s="29" t="str">
        <f t="shared" si="5"/>
        <v>Tummes, Boris</v>
      </c>
      <c r="AF6" s="67">
        <v>2480</v>
      </c>
      <c r="AG6" s="67">
        <v>-19</v>
      </c>
    </row>
    <row r="7" spans="1:38" s="40" customFormat="1" ht="17.100000000000001" customHeight="1" x14ac:dyDescent="0.2">
      <c r="A7" s="28">
        <f t="shared" si="0"/>
        <v>4</v>
      </c>
      <c r="B7" s="28">
        <v>12</v>
      </c>
      <c r="C7" s="29" t="s">
        <v>3</v>
      </c>
      <c r="D7" s="30" t="s">
        <v>27</v>
      </c>
      <c r="E7" s="31" t="s">
        <v>28</v>
      </c>
      <c r="F7" s="78">
        <v>2495.27</v>
      </c>
      <c r="G7" s="33">
        <v>29</v>
      </c>
      <c r="H7" s="71">
        <v>15</v>
      </c>
      <c r="I7" s="54">
        <v>19</v>
      </c>
      <c r="J7" s="36"/>
      <c r="K7" s="71">
        <v>10</v>
      </c>
      <c r="L7" s="54">
        <v>60</v>
      </c>
      <c r="M7" s="36"/>
      <c r="N7" s="71">
        <v>5</v>
      </c>
      <c r="O7" s="54">
        <v>100</v>
      </c>
      <c r="P7" s="36"/>
      <c r="Q7" s="71">
        <v>9</v>
      </c>
      <c r="R7" s="54">
        <v>50</v>
      </c>
      <c r="S7" s="36"/>
      <c r="T7" s="71">
        <v>14</v>
      </c>
      <c r="U7" s="54">
        <v>80</v>
      </c>
      <c r="V7" s="36"/>
      <c r="W7" s="73">
        <v>13.5</v>
      </c>
      <c r="X7" s="70">
        <v>50</v>
      </c>
      <c r="Y7" s="37"/>
      <c r="Z7" s="77">
        <f t="shared" si="1"/>
        <v>66.5</v>
      </c>
      <c r="AA7" s="39">
        <f t="shared" si="2"/>
        <v>359</v>
      </c>
      <c r="AB7" s="35">
        <f t="shared" si="3"/>
        <v>6649641</v>
      </c>
      <c r="AC7" s="39" t="e">
        <f>#REF!</f>
        <v>#REF!</v>
      </c>
      <c r="AD7" s="31">
        <f t="shared" si="4"/>
        <v>4</v>
      </c>
      <c r="AE7" s="29" t="str">
        <f t="shared" si="5"/>
        <v>Pfannkuche, Michael</v>
      </c>
      <c r="AF7" s="67">
        <v>2466</v>
      </c>
      <c r="AG7" s="67">
        <v>-7</v>
      </c>
    </row>
    <row r="8" spans="1:38" s="40" customFormat="1" ht="17.100000000000001" customHeight="1" x14ac:dyDescent="0.2">
      <c r="A8" s="28">
        <f t="shared" si="0"/>
        <v>5</v>
      </c>
      <c r="B8" s="28">
        <v>22</v>
      </c>
      <c r="C8" s="29" t="s">
        <v>34</v>
      </c>
      <c r="D8" s="30" t="s">
        <v>35</v>
      </c>
      <c r="E8" s="31" t="s">
        <v>28</v>
      </c>
      <c r="F8" s="78">
        <v>2497.34</v>
      </c>
      <c r="G8" s="33">
        <v>28</v>
      </c>
      <c r="H8" s="71">
        <v>15</v>
      </c>
      <c r="I8" s="54">
        <v>13</v>
      </c>
      <c r="J8" s="36"/>
      <c r="K8" s="71">
        <v>10</v>
      </c>
      <c r="L8" s="54">
        <v>60</v>
      </c>
      <c r="M8" s="36"/>
      <c r="N8" s="71">
        <v>7</v>
      </c>
      <c r="O8" s="54">
        <v>100</v>
      </c>
      <c r="P8" s="36"/>
      <c r="Q8" s="71">
        <v>10</v>
      </c>
      <c r="R8" s="54">
        <v>50</v>
      </c>
      <c r="S8" s="36"/>
      <c r="T8" s="34">
        <v>10.5</v>
      </c>
      <c r="U8" s="54">
        <v>80</v>
      </c>
      <c r="V8" s="36"/>
      <c r="W8" s="34">
        <v>12.5</v>
      </c>
      <c r="X8" s="54">
        <v>50</v>
      </c>
      <c r="Y8" s="37"/>
      <c r="Z8" s="77">
        <f t="shared" si="1"/>
        <v>65</v>
      </c>
      <c r="AA8" s="39">
        <f t="shared" si="2"/>
        <v>353</v>
      </c>
      <c r="AB8" s="35">
        <f t="shared" si="3"/>
        <v>6499647</v>
      </c>
      <c r="AC8" s="39" t="e">
        <f>#REF!</f>
        <v>#REF!</v>
      </c>
      <c r="AD8" s="31">
        <f t="shared" si="4"/>
        <v>5</v>
      </c>
      <c r="AE8" s="29" t="str">
        <f t="shared" si="5"/>
        <v>Selivanov, Andrey</v>
      </c>
      <c r="AF8" s="67">
        <v>2443</v>
      </c>
      <c r="AG8" s="67">
        <v>-11</v>
      </c>
    </row>
    <row r="9" spans="1:38" s="40" customFormat="1" ht="17.100000000000001" customHeight="1" x14ac:dyDescent="0.2">
      <c r="A9" s="28">
        <f t="shared" si="0"/>
        <v>6</v>
      </c>
      <c r="B9" s="28">
        <v>27</v>
      </c>
      <c r="C9" s="69" t="s">
        <v>53</v>
      </c>
      <c r="D9" s="30" t="s">
        <v>39</v>
      </c>
      <c r="E9" s="31" t="s">
        <v>29</v>
      </c>
      <c r="F9" s="78">
        <v>2394.41</v>
      </c>
      <c r="G9" s="33">
        <v>58</v>
      </c>
      <c r="H9" s="71">
        <v>15</v>
      </c>
      <c r="I9" s="54">
        <v>19</v>
      </c>
      <c r="J9" s="36"/>
      <c r="K9" s="71">
        <v>10</v>
      </c>
      <c r="L9" s="54">
        <v>60</v>
      </c>
      <c r="M9" s="36"/>
      <c r="N9" s="71">
        <v>6</v>
      </c>
      <c r="O9" s="54">
        <v>100</v>
      </c>
      <c r="P9" s="36"/>
      <c r="Q9" s="71">
        <v>10</v>
      </c>
      <c r="R9" s="54">
        <v>50</v>
      </c>
      <c r="S9" s="36"/>
      <c r="T9" s="71">
        <v>8</v>
      </c>
      <c r="U9" s="54">
        <v>80</v>
      </c>
      <c r="V9" s="36"/>
      <c r="W9" s="73">
        <v>13.5</v>
      </c>
      <c r="X9" s="70">
        <v>50</v>
      </c>
      <c r="Y9" s="37"/>
      <c r="Z9" s="77">
        <f t="shared" si="1"/>
        <v>62.5</v>
      </c>
      <c r="AA9" s="39">
        <f t="shared" si="2"/>
        <v>359</v>
      </c>
      <c r="AB9" s="35">
        <f t="shared" si="3"/>
        <v>6249641</v>
      </c>
      <c r="AC9" s="39" t="e">
        <f>#REF!</f>
        <v>#REF!</v>
      </c>
      <c r="AD9" s="31">
        <f t="shared" si="4"/>
        <v>6</v>
      </c>
      <c r="AE9" s="29" t="str">
        <f t="shared" si="5"/>
        <v>Uitenbroek, Hans</v>
      </c>
      <c r="AF9" s="67">
        <v>2406</v>
      </c>
      <c r="AG9" s="67">
        <v>1</v>
      </c>
    </row>
    <row r="10" spans="1:38" s="40" customFormat="1" ht="17.100000000000001" customHeight="1" x14ac:dyDescent="0.2">
      <c r="A10" s="28">
        <f t="shared" si="0"/>
        <v>7</v>
      </c>
      <c r="B10" s="28">
        <v>29</v>
      </c>
      <c r="C10" s="29" t="s">
        <v>38</v>
      </c>
      <c r="D10" s="30" t="s">
        <v>39</v>
      </c>
      <c r="E10" s="31" t="s">
        <v>28</v>
      </c>
      <c r="F10" s="78">
        <v>2424.2800000000002</v>
      </c>
      <c r="G10" s="33">
        <v>42</v>
      </c>
      <c r="H10" s="71">
        <v>10</v>
      </c>
      <c r="I10" s="54">
        <v>20</v>
      </c>
      <c r="J10" s="36"/>
      <c r="K10" s="71">
        <v>10</v>
      </c>
      <c r="L10" s="54">
        <v>60</v>
      </c>
      <c r="M10" s="36"/>
      <c r="N10" s="71">
        <v>7</v>
      </c>
      <c r="O10" s="54">
        <v>100</v>
      </c>
      <c r="P10" s="36"/>
      <c r="Q10" s="34">
        <v>12.5</v>
      </c>
      <c r="R10" s="54">
        <v>50</v>
      </c>
      <c r="S10" s="36"/>
      <c r="T10" s="71">
        <v>9</v>
      </c>
      <c r="U10" s="54">
        <v>80</v>
      </c>
      <c r="V10" s="36"/>
      <c r="W10" s="34">
        <v>12.5</v>
      </c>
      <c r="X10" s="54">
        <v>50</v>
      </c>
      <c r="Y10" s="37"/>
      <c r="Z10" s="77">
        <f t="shared" si="1"/>
        <v>61</v>
      </c>
      <c r="AA10" s="39">
        <f t="shared" si="2"/>
        <v>360</v>
      </c>
      <c r="AB10" s="35">
        <f t="shared" si="3"/>
        <v>6099640</v>
      </c>
      <c r="AC10" s="39" t="e">
        <f>#REF!</f>
        <v>#REF!</v>
      </c>
      <c r="AD10" s="31">
        <f t="shared" si="4"/>
        <v>7</v>
      </c>
      <c r="AE10" s="29" t="str">
        <f t="shared" si="5"/>
        <v>Wissmann, Dolf</v>
      </c>
      <c r="AF10" s="67">
        <v>2383</v>
      </c>
      <c r="AG10" s="67">
        <v>-8</v>
      </c>
    </row>
    <row r="11" spans="1:38" s="40" customFormat="1" ht="17.100000000000001" customHeight="1" x14ac:dyDescent="0.2">
      <c r="A11" s="28">
        <f t="shared" si="0"/>
        <v>8</v>
      </c>
      <c r="B11" s="28">
        <v>12</v>
      </c>
      <c r="C11" s="69" t="s">
        <v>57</v>
      </c>
      <c r="D11" s="30" t="s">
        <v>39</v>
      </c>
      <c r="E11" s="31" t="s">
        <v>54</v>
      </c>
      <c r="F11" s="78">
        <v>2377.81</v>
      </c>
      <c r="G11" s="33">
        <v>76</v>
      </c>
      <c r="H11" s="71">
        <v>15</v>
      </c>
      <c r="I11" s="54">
        <v>18</v>
      </c>
      <c r="J11" s="36"/>
      <c r="K11" s="71">
        <v>9</v>
      </c>
      <c r="L11" s="54">
        <v>60</v>
      </c>
      <c r="M11" s="36"/>
      <c r="N11" s="71">
        <v>6</v>
      </c>
      <c r="O11" s="54">
        <v>100</v>
      </c>
      <c r="P11" s="36"/>
      <c r="Q11" s="34">
        <v>12.5</v>
      </c>
      <c r="R11" s="54">
        <v>50</v>
      </c>
      <c r="S11" s="36"/>
      <c r="T11" s="34">
        <v>4.5</v>
      </c>
      <c r="U11" s="54">
        <v>80</v>
      </c>
      <c r="V11" s="36"/>
      <c r="W11" s="34">
        <v>12.5</v>
      </c>
      <c r="X11" s="54">
        <v>50</v>
      </c>
      <c r="Y11" s="37"/>
      <c r="Z11" s="77">
        <f t="shared" si="1"/>
        <v>59.5</v>
      </c>
      <c r="AA11" s="39">
        <f t="shared" si="2"/>
        <v>358</v>
      </c>
      <c r="AB11" s="35">
        <f t="shared" si="3"/>
        <v>5949642</v>
      </c>
      <c r="AC11" s="39" t="e">
        <f>#REF!</f>
        <v>#REF!</v>
      </c>
      <c r="AD11" s="31">
        <f t="shared" si="4"/>
        <v>8</v>
      </c>
      <c r="AE11" s="29" t="str">
        <f t="shared" si="5"/>
        <v>Heuvel, Peter van den</v>
      </c>
      <c r="AF11" s="67">
        <v>2360</v>
      </c>
      <c r="AG11" s="67">
        <v>-3</v>
      </c>
    </row>
    <row r="12" spans="1:38" s="40" customFormat="1" ht="17.100000000000001" customHeight="1" x14ac:dyDescent="0.2">
      <c r="A12" s="28">
        <f t="shared" si="0"/>
        <v>9</v>
      </c>
      <c r="B12" s="28">
        <v>17</v>
      </c>
      <c r="C12" s="29" t="s">
        <v>4</v>
      </c>
      <c r="D12" s="30" t="s">
        <v>27</v>
      </c>
      <c r="E12" s="31" t="s">
        <v>29</v>
      </c>
      <c r="F12" s="78">
        <v>2278.65</v>
      </c>
      <c r="G12" s="33">
        <v>104</v>
      </c>
      <c r="H12" s="71">
        <v>10</v>
      </c>
      <c r="I12" s="54">
        <v>20</v>
      </c>
      <c r="J12" s="36"/>
      <c r="K12" s="71">
        <v>10</v>
      </c>
      <c r="L12" s="54">
        <v>60</v>
      </c>
      <c r="M12" s="36"/>
      <c r="N12" s="71">
        <v>6</v>
      </c>
      <c r="O12" s="54">
        <v>100</v>
      </c>
      <c r="P12" s="36"/>
      <c r="Q12" s="34">
        <v>12.5</v>
      </c>
      <c r="R12" s="54">
        <v>50</v>
      </c>
      <c r="S12" s="36"/>
      <c r="T12" s="71">
        <v>8</v>
      </c>
      <c r="U12" s="54">
        <v>80</v>
      </c>
      <c r="V12" s="36"/>
      <c r="W12" s="34">
        <v>11.5</v>
      </c>
      <c r="X12" s="54">
        <v>50</v>
      </c>
      <c r="Y12" s="37"/>
      <c r="Z12" s="77">
        <f t="shared" si="1"/>
        <v>58</v>
      </c>
      <c r="AA12" s="39">
        <f t="shared" si="2"/>
        <v>360</v>
      </c>
      <c r="AB12" s="35">
        <f t="shared" si="3"/>
        <v>5799640</v>
      </c>
      <c r="AC12" s="39" t="e">
        <f>#REF!</f>
        <v>#REF!</v>
      </c>
      <c r="AD12" s="31">
        <f t="shared" si="4"/>
        <v>9</v>
      </c>
      <c r="AE12" s="29" t="str">
        <f t="shared" si="5"/>
        <v>Schäfer, Ronald</v>
      </c>
      <c r="AF12" s="67">
        <v>2339</v>
      </c>
      <c r="AG12" s="67">
        <v>13</v>
      </c>
    </row>
    <row r="13" spans="1:38" s="40" customFormat="1" ht="17.100000000000001" customHeight="1" x14ac:dyDescent="0.2">
      <c r="A13" s="28">
        <f t="shared" si="0"/>
        <v>10</v>
      </c>
      <c r="B13" s="28">
        <v>17</v>
      </c>
      <c r="C13" s="69" t="s">
        <v>48</v>
      </c>
      <c r="D13" s="30" t="s">
        <v>27</v>
      </c>
      <c r="E13" s="31"/>
      <c r="F13" s="78">
        <v>2362.75</v>
      </c>
      <c r="G13" s="33">
        <v>68</v>
      </c>
      <c r="H13" s="71">
        <v>10</v>
      </c>
      <c r="I13" s="54">
        <v>18</v>
      </c>
      <c r="J13" s="36"/>
      <c r="K13" s="71">
        <v>7</v>
      </c>
      <c r="L13" s="54">
        <v>60</v>
      </c>
      <c r="M13" s="36"/>
      <c r="N13" s="71">
        <v>5</v>
      </c>
      <c r="O13" s="54">
        <v>95</v>
      </c>
      <c r="P13" s="36"/>
      <c r="Q13" s="72">
        <v>15</v>
      </c>
      <c r="R13" s="70">
        <v>33</v>
      </c>
      <c r="S13" s="36"/>
      <c r="T13" s="71">
        <v>7</v>
      </c>
      <c r="U13" s="54">
        <v>76</v>
      </c>
      <c r="V13" s="36"/>
      <c r="W13" s="73">
        <v>13.5</v>
      </c>
      <c r="X13" s="70">
        <v>50</v>
      </c>
      <c r="Y13" s="37"/>
      <c r="Z13" s="77">
        <f t="shared" si="1"/>
        <v>57.5</v>
      </c>
      <c r="AA13" s="39">
        <f t="shared" si="2"/>
        <v>332</v>
      </c>
      <c r="AB13" s="35">
        <f t="shared" si="3"/>
        <v>5749668</v>
      </c>
      <c r="AC13" s="39" t="e">
        <f>#REF!</f>
        <v>#REF!</v>
      </c>
      <c r="AD13" s="31">
        <f t="shared" si="4"/>
        <v>10</v>
      </c>
      <c r="AE13" s="29" t="str">
        <f t="shared" si="5"/>
        <v>Richter, Frank</v>
      </c>
      <c r="AF13" s="67">
        <v>2330</v>
      </c>
      <c r="AG13" s="67">
        <v>-6</v>
      </c>
    </row>
    <row r="14" spans="1:38" s="40" customFormat="1" ht="17.100000000000001" customHeight="1" x14ac:dyDescent="0.2">
      <c r="A14" s="28">
        <f t="shared" si="0"/>
        <v>11</v>
      </c>
      <c r="B14" s="28">
        <v>17</v>
      </c>
      <c r="C14" s="69" t="s">
        <v>56</v>
      </c>
      <c r="D14" s="30" t="s">
        <v>27</v>
      </c>
      <c r="E14" s="31" t="s">
        <v>25</v>
      </c>
      <c r="F14" s="79" t="s">
        <v>55</v>
      </c>
      <c r="G14" s="75" t="s">
        <v>55</v>
      </c>
      <c r="H14" s="72">
        <v>15</v>
      </c>
      <c r="I14" s="70">
        <v>10</v>
      </c>
      <c r="J14" s="36"/>
      <c r="K14" s="71">
        <v>10</v>
      </c>
      <c r="L14" s="54">
        <v>59</v>
      </c>
      <c r="M14" s="36"/>
      <c r="N14" s="71">
        <v>4</v>
      </c>
      <c r="O14" s="54">
        <v>95</v>
      </c>
      <c r="P14" s="36"/>
      <c r="Q14" s="71">
        <v>10</v>
      </c>
      <c r="R14" s="54">
        <v>37</v>
      </c>
      <c r="S14" s="36"/>
      <c r="T14" s="71">
        <v>3</v>
      </c>
      <c r="U14" s="54">
        <v>76</v>
      </c>
      <c r="V14" s="36"/>
      <c r="W14" s="34">
        <v>12.5</v>
      </c>
      <c r="X14" s="54">
        <v>50</v>
      </c>
      <c r="Y14" s="37"/>
      <c r="Z14" s="77">
        <f t="shared" si="1"/>
        <v>54.5</v>
      </c>
      <c r="AA14" s="39">
        <f t="shared" si="2"/>
        <v>327</v>
      </c>
      <c r="AB14" s="35">
        <f t="shared" si="3"/>
        <v>5449673</v>
      </c>
      <c r="AC14" s="39" t="e">
        <f>#REF!</f>
        <v>#REF!</v>
      </c>
      <c r="AD14" s="31">
        <f t="shared" si="4"/>
        <v>11</v>
      </c>
      <c r="AE14" s="29" t="str">
        <f t="shared" si="5"/>
        <v>Reddmann, Hauke</v>
      </c>
      <c r="AF14" s="67">
        <v>2286</v>
      </c>
      <c r="AG14" s="67" t="s">
        <v>55</v>
      </c>
      <c r="AH14" s="103" t="s">
        <v>178</v>
      </c>
    </row>
    <row r="15" spans="1:38" s="40" customFormat="1" ht="17.100000000000001" customHeight="1" x14ac:dyDescent="0.2">
      <c r="A15" s="28">
        <f t="shared" si="0"/>
        <v>12</v>
      </c>
      <c r="B15" s="28">
        <v>12</v>
      </c>
      <c r="C15" s="29" t="s">
        <v>30</v>
      </c>
      <c r="D15" s="30" t="s">
        <v>27</v>
      </c>
      <c r="E15" s="31" t="s">
        <v>29</v>
      </c>
      <c r="F15" s="78">
        <v>2136.08</v>
      </c>
      <c r="G15" s="33">
        <v>175</v>
      </c>
      <c r="H15" s="71">
        <v>15</v>
      </c>
      <c r="I15" s="54">
        <v>20</v>
      </c>
      <c r="J15" s="36"/>
      <c r="K15" s="71">
        <v>9</v>
      </c>
      <c r="L15" s="54">
        <v>60</v>
      </c>
      <c r="M15" s="36"/>
      <c r="N15" s="71">
        <v>3</v>
      </c>
      <c r="O15" s="54">
        <v>98</v>
      </c>
      <c r="P15" s="36"/>
      <c r="Q15" s="71">
        <v>10</v>
      </c>
      <c r="R15" s="54">
        <v>50</v>
      </c>
      <c r="S15" s="36"/>
      <c r="T15" s="71">
        <v>4</v>
      </c>
      <c r="U15" s="54">
        <v>80</v>
      </c>
      <c r="V15" s="36"/>
      <c r="W15" s="34">
        <v>12.5</v>
      </c>
      <c r="X15" s="54">
        <v>50</v>
      </c>
      <c r="Y15" s="37"/>
      <c r="Z15" s="77">
        <f t="shared" si="1"/>
        <v>53.5</v>
      </c>
      <c r="AA15" s="39">
        <f t="shared" si="2"/>
        <v>358</v>
      </c>
      <c r="AB15" s="35">
        <f t="shared" si="3"/>
        <v>5349642</v>
      </c>
      <c r="AC15" s="39" t="e">
        <f>#REF!</f>
        <v>#REF!</v>
      </c>
      <c r="AD15" s="31">
        <f t="shared" si="4"/>
        <v>12</v>
      </c>
      <c r="AE15" s="29" t="str">
        <f t="shared" si="5"/>
        <v>Neef, Wilfried</v>
      </c>
      <c r="AF15" s="67">
        <v>2270</v>
      </c>
      <c r="AG15" s="67">
        <v>49</v>
      </c>
    </row>
    <row r="16" spans="1:38" s="40" customFormat="1" ht="17.100000000000001" customHeight="1" x14ac:dyDescent="0.2">
      <c r="A16" s="28">
        <f t="shared" si="0"/>
        <v>13</v>
      </c>
      <c r="B16" s="28">
        <v>12</v>
      </c>
      <c r="C16" s="69" t="s">
        <v>46</v>
      </c>
      <c r="D16" s="30" t="s">
        <v>27</v>
      </c>
      <c r="E16" s="31"/>
      <c r="F16" s="78">
        <v>2019.02</v>
      </c>
      <c r="G16" s="33">
        <v>234</v>
      </c>
      <c r="H16" s="71">
        <v>5</v>
      </c>
      <c r="I16" s="54">
        <v>20</v>
      </c>
      <c r="J16" s="36"/>
      <c r="K16" s="71">
        <v>4</v>
      </c>
      <c r="L16" s="54">
        <v>60</v>
      </c>
      <c r="M16" s="36"/>
      <c r="N16" s="71">
        <v>8</v>
      </c>
      <c r="O16" s="54">
        <v>100</v>
      </c>
      <c r="P16" s="36"/>
      <c r="Q16" s="71">
        <v>10</v>
      </c>
      <c r="R16" s="54">
        <v>50</v>
      </c>
      <c r="S16" s="36"/>
      <c r="T16" s="71">
        <v>14</v>
      </c>
      <c r="U16" s="54">
        <v>80</v>
      </c>
      <c r="V16" s="36"/>
      <c r="W16" s="34">
        <v>12.5</v>
      </c>
      <c r="X16" s="54">
        <v>50</v>
      </c>
      <c r="Y16" s="37"/>
      <c r="Z16" s="77">
        <f t="shared" si="1"/>
        <v>53.5</v>
      </c>
      <c r="AA16" s="39">
        <f t="shared" si="2"/>
        <v>360</v>
      </c>
      <c r="AB16" s="35">
        <f t="shared" si="3"/>
        <v>5349640</v>
      </c>
      <c r="AC16" s="39" t="e">
        <f>#REF!</f>
        <v>#REF!</v>
      </c>
      <c r="AD16" s="31">
        <f t="shared" si="4"/>
        <v>13</v>
      </c>
      <c r="AE16" s="29" t="str">
        <f t="shared" si="5"/>
        <v>Loßin, Sven-Hendrik</v>
      </c>
      <c r="AF16" s="67">
        <v>2270</v>
      </c>
      <c r="AG16" s="67">
        <v>27</v>
      </c>
      <c r="AL16" s="74"/>
    </row>
    <row r="17" spans="1:38" s="40" customFormat="1" ht="17.100000000000001" customHeight="1" x14ac:dyDescent="0.2">
      <c r="A17" s="28">
        <f t="shared" si="0"/>
        <v>14</v>
      </c>
      <c r="B17" s="28">
        <v>3</v>
      </c>
      <c r="C17" s="69" t="s">
        <v>41</v>
      </c>
      <c r="D17" s="30" t="s">
        <v>39</v>
      </c>
      <c r="E17" s="31" t="s">
        <v>29</v>
      </c>
      <c r="F17" s="78">
        <v>2237.37</v>
      </c>
      <c r="G17" s="33">
        <v>128</v>
      </c>
      <c r="H17" s="71">
        <v>15</v>
      </c>
      <c r="I17" s="54">
        <v>20</v>
      </c>
      <c r="J17" s="36"/>
      <c r="K17" s="71">
        <v>3</v>
      </c>
      <c r="L17" s="54">
        <v>60</v>
      </c>
      <c r="M17" s="36"/>
      <c r="N17" s="71">
        <v>3</v>
      </c>
      <c r="O17" s="54">
        <v>100</v>
      </c>
      <c r="P17" s="36"/>
      <c r="Q17" s="71">
        <v>10</v>
      </c>
      <c r="R17" s="54">
        <v>50</v>
      </c>
      <c r="S17" s="36"/>
      <c r="T17" s="71">
        <v>9</v>
      </c>
      <c r="U17" s="54">
        <v>80</v>
      </c>
      <c r="V17" s="36"/>
      <c r="W17" s="34">
        <v>12.5</v>
      </c>
      <c r="X17" s="54">
        <v>50</v>
      </c>
      <c r="Y17" s="37"/>
      <c r="Z17" s="77">
        <f t="shared" si="1"/>
        <v>52.5</v>
      </c>
      <c r="AA17" s="39">
        <f t="shared" si="2"/>
        <v>360</v>
      </c>
      <c r="AB17" s="35">
        <f t="shared" si="3"/>
        <v>5249640</v>
      </c>
      <c r="AC17" s="39" t="e">
        <f>#REF!</f>
        <v>#REF!</v>
      </c>
      <c r="AD17" s="31">
        <f t="shared" si="4"/>
        <v>14</v>
      </c>
      <c r="AE17" s="29" t="str">
        <f t="shared" si="5"/>
        <v>Boer, Johan de</v>
      </c>
      <c r="AF17" s="67">
        <v>2256</v>
      </c>
      <c r="AG17" s="67">
        <v>4</v>
      </c>
    </row>
    <row r="18" spans="1:38" s="40" customFormat="1" ht="17.100000000000001" customHeight="1" x14ac:dyDescent="0.2">
      <c r="A18" s="28">
        <f t="shared" si="0"/>
        <v>15</v>
      </c>
      <c r="B18" s="28"/>
      <c r="C18" s="69" t="s">
        <v>49</v>
      </c>
      <c r="D18" s="30" t="s">
        <v>27</v>
      </c>
      <c r="E18" s="31"/>
      <c r="F18" s="78">
        <v>2201.94</v>
      </c>
      <c r="G18" s="66">
        <v>149</v>
      </c>
      <c r="H18" s="71">
        <v>10</v>
      </c>
      <c r="I18" s="54">
        <v>20</v>
      </c>
      <c r="J18" s="36"/>
      <c r="K18" s="71">
        <v>7</v>
      </c>
      <c r="L18" s="54">
        <v>60</v>
      </c>
      <c r="M18" s="36"/>
      <c r="N18" s="71">
        <v>5</v>
      </c>
      <c r="O18" s="54">
        <v>100</v>
      </c>
      <c r="P18" s="36"/>
      <c r="Q18" s="71">
        <v>10</v>
      </c>
      <c r="R18" s="54">
        <v>50</v>
      </c>
      <c r="S18" s="36"/>
      <c r="T18" s="71">
        <v>8</v>
      </c>
      <c r="U18" s="54">
        <v>80</v>
      </c>
      <c r="V18" s="36"/>
      <c r="W18" s="71">
        <v>10</v>
      </c>
      <c r="X18" s="54">
        <v>50</v>
      </c>
      <c r="Y18" s="37"/>
      <c r="Z18" s="77">
        <f t="shared" si="1"/>
        <v>50</v>
      </c>
      <c r="AA18" s="39">
        <f t="shared" si="2"/>
        <v>360</v>
      </c>
      <c r="AB18" s="35">
        <f t="shared" si="3"/>
        <v>4999640</v>
      </c>
      <c r="AC18" s="39" t="e">
        <f>#REF!</f>
        <v>#REF!</v>
      </c>
      <c r="AD18" s="31">
        <f t="shared" si="4"/>
        <v>15</v>
      </c>
      <c r="AE18" s="29" t="str">
        <f t="shared" si="5"/>
        <v>Rothwell, Stephen</v>
      </c>
      <c r="AF18" s="67">
        <v>2219</v>
      </c>
      <c r="AG18" s="67">
        <v>4</v>
      </c>
    </row>
    <row r="19" spans="1:38" s="40" customFormat="1" ht="17.100000000000001" customHeight="1" x14ac:dyDescent="0.2">
      <c r="A19" s="28">
        <f t="shared" si="0"/>
        <v>16</v>
      </c>
      <c r="B19" s="28">
        <v>2</v>
      </c>
      <c r="C19" s="29" t="s">
        <v>33</v>
      </c>
      <c r="D19" s="30" t="s">
        <v>27</v>
      </c>
      <c r="E19" s="31" t="s">
        <v>25</v>
      </c>
      <c r="F19" s="78">
        <v>2060.9699999999998</v>
      </c>
      <c r="G19" s="33">
        <v>212</v>
      </c>
      <c r="H19" s="71">
        <v>10</v>
      </c>
      <c r="I19" s="54">
        <v>20</v>
      </c>
      <c r="J19" s="36"/>
      <c r="K19" s="71">
        <v>5</v>
      </c>
      <c r="L19" s="54">
        <v>60</v>
      </c>
      <c r="M19" s="36"/>
      <c r="N19" s="71">
        <v>9</v>
      </c>
      <c r="O19" s="54">
        <v>100</v>
      </c>
      <c r="P19" s="36"/>
      <c r="Q19" s="71">
        <v>10</v>
      </c>
      <c r="R19" s="54">
        <v>50</v>
      </c>
      <c r="S19" s="36"/>
      <c r="T19" s="71">
        <v>2</v>
      </c>
      <c r="U19" s="54">
        <v>80</v>
      </c>
      <c r="V19" s="36"/>
      <c r="W19" s="34">
        <v>12.5</v>
      </c>
      <c r="X19" s="54">
        <v>50</v>
      </c>
      <c r="Y19" s="37"/>
      <c r="Z19" s="77">
        <f t="shared" si="1"/>
        <v>48.5</v>
      </c>
      <c r="AA19" s="39">
        <f t="shared" si="2"/>
        <v>360</v>
      </c>
      <c r="AB19" s="35">
        <f t="shared" si="3"/>
        <v>4849640</v>
      </c>
      <c r="AC19" s="39" t="e">
        <f>#REF!</f>
        <v>#REF!</v>
      </c>
      <c r="AD19" s="31">
        <f t="shared" si="4"/>
        <v>16</v>
      </c>
      <c r="AE19" s="29" t="str">
        <f t="shared" si="5"/>
        <v>Banaszek, Marcin</v>
      </c>
      <c r="AF19" s="67">
        <v>2196</v>
      </c>
      <c r="AG19" s="67">
        <v>27</v>
      </c>
    </row>
    <row r="20" spans="1:38" s="40" customFormat="1" ht="17.100000000000001" customHeight="1" x14ac:dyDescent="0.2">
      <c r="A20" s="28">
        <f t="shared" si="0"/>
        <v>17</v>
      </c>
      <c r="B20" s="28"/>
      <c r="C20" s="69" t="s">
        <v>42</v>
      </c>
      <c r="D20" s="30" t="s">
        <v>27</v>
      </c>
      <c r="E20" s="31"/>
      <c r="F20" s="80">
        <v>2175.77</v>
      </c>
      <c r="G20" s="75" t="s">
        <v>55</v>
      </c>
      <c r="H20" s="71">
        <v>10</v>
      </c>
      <c r="I20" s="54">
        <v>20</v>
      </c>
      <c r="J20" s="36"/>
      <c r="K20" s="71">
        <v>4</v>
      </c>
      <c r="L20" s="54">
        <v>60</v>
      </c>
      <c r="M20" s="36"/>
      <c r="N20" s="71">
        <v>5</v>
      </c>
      <c r="O20" s="54">
        <v>95</v>
      </c>
      <c r="P20" s="36"/>
      <c r="Q20" s="71">
        <v>10</v>
      </c>
      <c r="R20" s="54">
        <v>50</v>
      </c>
      <c r="S20" s="36"/>
      <c r="T20" s="71">
        <v>7</v>
      </c>
      <c r="U20" s="54">
        <v>80</v>
      </c>
      <c r="V20" s="36"/>
      <c r="W20" s="34">
        <v>11.5</v>
      </c>
      <c r="X20" s="54">
        <v>50</v>
      </c>
      <c r="Y20" s="37"/>
      <c r="Z20" s="77">
        <f t="shared" si="1"/>
        <v>47.5</v>
      </c>
      <c r="AA20" s="39">
        <f t="shared" si="2"/>
        <v>355</v>
      </c>
      <c r="AB20" s="35">
        <f t="shared" si="3"/>
        <v>4749645</v>
      </c>
      <c r="AC20" s="39" t="e">
        <f>#REF!</f>
        <v>#REF!</v>
      </c>
      <c r="AD20" s="31">
        <f t="shared" si="4"/>
        <v>17</v>
      </c>
      <c r="AE20" s="29" t="str">
        <f t="shared" si="5"/>
        <v>Degenkolbe, Mirko</v>
      </c>
      <c r="AF20" s="67">
        <v>2181</v>
      </c>
      <c r="AG20" s="67">
        <v>1</v>
      </c>
    </row>
    <row r="21" spans="1:38" s="40" customFormat="1" ht="17.100000000000001" customHeight="1" x14ac:dyDescent="0.2">
      <c r="A21" s="28">
        <f t="shared" si="0"/>
        <v>18</v>
      </c>
      <c r="B21" s="28"/>
      <c r="C21" s="29" t="s">
        <v>37</v>
      </c>
      <c r="D21" s="30" t="s">
        <v>27</v>
      </c>
      <c r="E21" s="31"/>
      <c r="F21" s="79" t="s">
        <v>55</v>
      </c>
      <c r="G21" s="75" t="s">
        <v>55</v>
      </c>
      <c r="H21" s="71">
        <v>10</v>
      </c>
      <c r="I21" s="54">
        <v>12</v>
      </c>
      <c r="J21" s="36"/>
      <c r="K21" s="71">
        <v>8</v>
      </c>
      <c r="L21" s="54">
        <v>60</v>
      </c>
      <c r="M21" s="36"/>
      <c r="N21" s="71">
        <v>6</v>
      </c>
      <c r="O21" s="54">
        <v>100</v>
      </c>
      <c r="P21" s="36"/>
      <c r="Q21" s="71">
        <v>5</v>
      </c>
      <c r="R21" s="54">
        <v>50</v>
      </c>
      <c r="S21" s="36"/>
      <c r="T21" s="34">
        <v>9.5</v>
      </c>
      <c r="U21" s="54">
        <v>80</v>
      </c>
      <c r="V21" s="36"/>
      <c r="W21" s="34">
        <v>8.5</v>
      </c>
      <c r="X21" s="54">
        <v>50</v>
      </c>
      <c r="Y21" s="37"/>
      <c r="Z21" s="77">
        <f t="shared" si="1"/>
        <v>47</v>
      </c>
      <c r="AA21" s="39">
        <f t="shared" si="2"/>
        <v>352</v>
      </c>
      <c r="AB21" s="35">
        <f t="shared" si="3"/>
        <v>4699648</v>
      </c>
      <c r="AC21" s="39" t="e">
        <f>#REF!</f>
        <v>#REF!</v>
      </c>
      <c r="AD21" s="31">
        <f t="shared" si="4"/>
        <v>18</v>
      </c>
      <c r="AE21" s="29" t="str">
        <f t="shared" si="5"/>
        <v>Schulze, Eberhard</v>
      </c>
      <c r="AF21" s="67">
        <v>2174</v>
      </c>
      <c r="AG21" s="67" t="s">
        <v>55</v>
      </c>
      <c r="AH21" s="103" t="s">
        <v>179</v>
      </c>
      <c r="AL21" s="74"/>
    </row>
    <row r="22" spans="1:38" s="40" customFormat="1" ht="17.100000000000001" customHeight="1" x14ac:dyDescent="0.2">
      <c r="A22" s="28">
        <f t="shared" si="0"/>
        <v>19</v>
      </c>
      <c r="B22" s="28">
        <v>27</v>
      </c>
      <c r="C22" s="29" t="s">
        <v>6</v>
      </c>
      <c r="D22" s="30" t="s">
        <v>27</v>
      </c>
      <c r="E22" s="31"/>
      <c r="F22" s="78">
        <v>2103.13</v>
      </c>
      <c r="G22" s="33">
        <v>194</v>
      </c>
      <c r="H22" s="71">
        <v>10</v>
      </c>
      <c r="I22" s="54">
        <v>17</v>
      </c>
      <c r="J22" s="36"/>
      <c r="K22" s="71">
        <v>7</v>
      </c>
      <c r="L22" s="54">
        <v>60</v>
      </c>
      <c r="M22" s="36"/>
      <c r="N22" s="71">
        <v>3</v>
      </c>
      <c r="O22" s="54">
        <v>100</v>
      </c>
      <c r="P22" s="36"/>
      <c r="Q22" s="71">
        <v>10</v>
      </c>
      <c r="R22" s="54">
        <v>50</v>
      </c>
      <c r="S22" s="36"/>
      <c r="T22" s="71">
        <v>4</v>
      </c>
      <c r="U22" s="54">
        <v>72</v>
      </c>
      <c r="V22" s="36"/>
      <c r="W22" s="34">
        <v>12.5</v>
      </c>
      <c r="X22" s="54">
        <v>50</v>
      </c>
      <c r="Y22" s="37"/>
      <c r="Z22" s="77">
        <f t="shared" si="1"/>
        <v>46.5</v>
      </c>
      <c r="AA22" s="39">
        <f t="shared" si="2"/>
        <v>349</v>
      </c>
      <c r="AB22" s="35">
        <f t="shared" si="3"/>
        <v>4649651</v>
      </c>
      <c r="AC22" s="39" t="e">
        <f>#REF!</f>
        <v>#REF!</v>
      </c>
      <c r="AD22" s="31">
        <f t="shared" si="4"/>
        <v>19</v>
      </c>
      <c r="AE22" s="29" t="str">
        <f t="shared" si="5"/>
        <v>Walther, Thomas</v>
      </c>
      <c r="AF22" s="67">
        <v>2166</v>
      </c>
      <c r="AG22" s="67">
        <v>13</v>
      </c>
    </row>
    <row r="23" spans="1:38" s="40" customFormat="1" ht="17.100000000000001" customHeight="1" x14ac:dyDescent="0.2">
      <c r="A23" s="28">
        <f t="shared" si="0"/>
        <v>20</v>
      </c>
      <c r="B23" s="28"/>
      <c r="C23" s="29" t="s">
        <v>36</v>
      </c>
      <c r="D23" s="30" t="s">
        <v>27</v>
      </c>
      <c r="E23" s="31"/>
      <c r="F23" s="78">
        <v>2327.5</v>
      </c>
      <c r="G23" s="33">
        <v>88</v>
      </c>
      <c r="H23" s="71">
        <v>10</v>
      </c>
      <c r="I23" s="54">
        <v>19</v>
      </c>
      <c r="J23" s="36"/>
      <c r="K23" s="71">
        <v>5</v>
      </c>
      <c r="L23" s="54">
        <v>60</v>
      </c>
      <c r="M23" s="36"/>
      <c r="N23" s="71">
        <v>3</v>
      </c>
      <c r="O23" s="54">
        <v>100</v>
      </c>
      <c r="P23" s="36"/>
      <c r="Q23" s="71">
        <v>10</v>
      </c>
      <c r="R23" s="54">
        <v>50</v>
      </c>
      <c r="S23" s="36"/>
      <c r="T23" s="34">
        <v>5.5</v>
      </c>
      <c r="U23" s="54">
        <v>80</v>
      </c>
      <c r="V23" s="36"/>
      <c r="W23" s="34">
        <v>11.5</v>
      </c>
      <c r="X23" s="54">
        <v>50</v>
      </c>
      <c r="Y23" s="37"/>
      <c r="Z23" s="77">
        <f t="shared" si="1"/>
        <v>45</v>
      </c>
      <c r="AA23" s="39">
        <f t="shared" si="2"/>
        <v>359</v>
      </c>
      <c r="AB23" s="35">
        <f t="shared" si="3"/>
        <v>4499641</v>
      </c>
      <c r="AC23" s="39" t="e">
        <f>#REF!</f>
        <v>#REF!</v>
      </c>
      <c r="AD23" s="31">
        <f t="shared" si="4"/>
        <v>20</v>
      </c>
      <c r="AE23" s="29" t="str">
        <f t="shared" si="5"/>
        <v>Gülke, Volker</v>
      </c>
      <c r="AF23" s="67">
        <v>2144</v>
      </c>
      <c r="AG23" s="67">
        <v>-36</v>
      </c>
    </row>
    <row r="24" spans="1:38" s="40" customFormat="1" ht="17.100000000000001" customHeight="1" x14ac:dyDescent="0.2">
      <c r="A24" s="28">
        <f t="shared" si="0"/>
        <v>21</v>
      </c>
      <c r="B24" s="28">
        <v>17</v>
      </c>
      <c r="C24" s="69" t="s">
        <v>47</v>
      </c>
      <c r="D24" s="30" t="s">
        <v>27</v>
      </c>
      <c r="E24" s="31" t="s">
        <v>25</v>
      </c>
      <c r="F24" s="78">
        <v>2239.38</v>
      </c>
      <c r="G24" s="33">
        <v>124</v>
      </c>
      <c r="H24" s="71">
        <v>10</v>
      </c>
      <c r="I24" s="54">
        <v>20</v>
      </c>
      <c r="J24" s="36"/>
      <c r="K24" s="71">
        <v>9</v>
      </c>
      <c r="L24" s="54">
        <v>60</v>
      </c>
      <c r="M24" s="36"/>
      <c r="N24" s="71">
        <v>1</v>
      </c>
      <c r="O24" s="54">
        <v>100</v>
      </c>
      <c r="P24" s="36"/>
      <c r="Q24" s="71">
        <v>10</v>
      </c>
      <c r="R24" s="54">
        <v>50</v>
      </c>
      <c r="S24" s="36"/>
      <c r="T24" s="71">
        <v>0</v>
      </c>
      <c r="U24" s="54">
        <v>80</v>
      </c>
      <c r="V24" s="36"/>
      <c r="W24" s="34">
        <v>12.5</v>
      </c>
      <c r="X24" s="54">
        <v>48</v>
      </c>
      <c r="Y24" s="37"/>
      <c r="Z24" s="77">
        <f t="shared" si="1"/>
        <v>42.5</v>
      </c>
      <c r="AA24" s="39">
        <f t="shared" si="2"/>
        <v>358</v>
      </c>
      <c r="AB24" s="35">
        <f t="shared" si="3"/>
        <v>4249642</v>
      </c>
      <c r="AC24" s="39" t="e">
        <f>#REF!</f>
        <v>#REF!</v>
      </c>
      <c r="AD24" s="31">
        <f t="shared" si="4"/>
        <v>21</v>
      </c>
      <c r="AE24" s="29" t="str">
        <f t="shared" si="5"/>
        <v>Rein, Andreas</v>
      </c>
      <c r="AF24" s="67">
        <v>2107</v>
      </c>
      <c r="AG24" s="67">
        <v>-26</v>
      </c>
    </row>
    <row r="25" spans="1:38" s="40" customFormat="1" ht="17.100000000000001" customHeight="1" x14ac:dyDescent="0.2">
      <c r="A25" s="28">
        <f t="shared" si="0"/>
        <v>22</v>
      </c>
      <c r="B25" s="28">
        <v>3</v>
      </c>
      <c r="C25" s="29" t="s">
        <v>2</v>
      </c>
      <c r="D25" s="30" t="s">
        <v>27</v>
      </c>
      <c r="E25" s="31"/>
      <c r="F25" s="78">
        <v>2267.7399999999998</v>
      </c>
      <c r="G25" s="33">
        <v>114</v>
      </c>
      <c r="H25" s="71">
        <v>10</v>
      </c>
      <c r="I25" s="54">
        <v>20</v>
      </c>
      <c r="J25" s="36"/>
      <c r="K25" s="71">
        <v>5</v>
      </c>
      <c r="L25" s="54">
        <v>60</v>
      </c>
      <c r="M25" s="36"/>
      <c r="N25" s="71">
        <v>7</v>
      </c>
      <c r="O25" s="54">
        <v>100</v>
      </c>
      <c r="P25" s="36"/>
      <c r="Q25" s="71">
        <v>5</v>
      </c>
      <c r="R25" s="54">
        <v>50</v>
      </c>
      <c r="S25" s="36"/>
      <c r="T25" s="34">
        <v>3.5</v>
      </c>
      <c r="U25" s="54">
        <v>80</v>
      </c>
      <c r="V25" s="36"/>
      <c r="W25" s="34">
        <v>11.5</v>
      </c>
      <c r="X25" s="54">
        <v>50</v>
      </c>
      <c r="Y25" s="37"/>
      <c r="Z25" s="77">
        <f t="shared" si="1"/>
        <v>42</v>
      </c>
      <c r="AA25" s="39">
        <f t="shared" si="2"/>
        <v>360</v>
      </c>
      <c r="AB25" s="35">
        <f t="shared" si="3"/>
        <v>4199640</v>
      </c>
      <c r="AC25" s="39" t="e">
        <f>#REF!</f>
        <v>#REF!</v>
      </c>
      <c r="AD25" s="31">
        <f t="shared" si="4"/>
        <v>22</v>
      </c>
      <c r="AE25" s="29" t="str">
        <f t="shared" si="5"/>
        <v>Czeremin, Claus</v>
      </c>
      <c r="AF25" s="67">
        <v>2099</v>
      </c>
      <c r="AG25" s="67">
        <v>-33</v>
      </c>
    </row>
    <row r="26" spans="1:38" s="40" customFormat="1" ht="17.100000000000001" customHeight="1" x14ac:dyDescent="0.2">
      <c r="A26" s="28">
        <f t="shared" si="0"/>
        <v>23</v>
      </c>
      <c r="B26" s="28">
        <v>25</v>
      </c>
      <c r="C26" s="69" t="s">
        <v>52</v>
      </c>
      <c r="D26" s="30" t="s">
        <v>27</v>
      </c>
      <c r="E26" s="31" t="s">
        <v>25</v>
      </c>
      <c r="F26" s="78">
        <v>1966.62</v>
      </c>
      <c r="G26" s="33">
        <v>274</v>
      </c>
      <c r="H26" s="71">
        <v>10</v>
      </c>
      <c r="I26" s="54">
        <v>20</v>
      </c>
      <c r="J26" s="36"/>
      <c r="K26" s="71">
        <v>5</v>
      </c>
      <c r="L26" s="54">
        <v>60</v>
      </c>
      <c r="M26" s="36"/>
      <c r="N26" s="71">
        <v>3</v>
      </c>
      <c r="O26" s="54">
        <v>96</v>
      </c>
      <c r="P26" s="36"/>
      <c r="Q26" s="71">
        <v>9</v>
      </c>
      <c r="R26" s="54">
        <v>50</v>
      </c>
      <c r="S26" s="36"/>
      <c r="T26" s="71">
        <v>0</v>
      </c>
      <c r="U26" s="76">
        <v>80</v>
      </c>
      <c r="V26" s="36"/>
      <c r="W26" s="71">
        <v>10</v>
      </c>
      <c r="X26" s="54">
        <v>47</v>
      </c>
      <c r="Y26" s="37"/>
      <c r="Z26" s="77">
        <f t="shared" si="1"/>
        <v>37</v>
      </c>
      <c r="AA26" s="39">
        <f t="shared" si="2"/>
        <v>353</v>
      </c>
      <c r="AB26" s="35">
        <f t="shared" si="3"/>
        <v>3699647</v>
      </c>
      <c r="AC26" s="39" t="e">
        <f>#REF!</f>
        <v>#REF!</v>
      </c>
      <c r="AD26" s="31">
        <f t="shared" si="4"/>
        <v>23</v>
      </c>
      <c r="AE26" s="29" t="str">
        <f t="shared" si="5"/>
        <v>Thannheiser, Thomas</v>
      </c>
      <c r="AF26" s="67">
        <v>2024</v>
      </c>
      <c r="AG26" s="67">
        <v>12</v>
      </c>
      <c r="AL26" s="74"/>
    </row>
    <row r="27" spans="1:38" s="40" customFormat="1" ht="17.100000000000001" customHeight="1" x14ac:dyDescent="0.2">
      <c r="A27" s="28">
        <f t="shared" si="0"/>
        <v>24</v>
      </c>
      <c r="B27" s="28">
        <v>12</v>
      </c>
      <c r="C27" s="69" t="s">
        <v>43</v>
      </c>
      <c r="D27" s="30" t="s">
        <v>27</v>
      </c>
      <c r="E27" s="31" t="s">
        <v>25</v>
      </c>
      <c r="F27" s="78">
        <v>2068.75</v>
      </c>
      <c r="G27" s="33">
        <v>208</v>
      </c>
      <c r="H27" s="71">
        <v>10</v>
      </c>
      <c r="I27" s="54">
        <v>20</v>
      </c>
      <c r="J27" s="36"/>
      <c r="K27" s="71">
        <v>4</v>
      </c>
      <c r="L27" s="54">
        <v>60</v>
      </c>
      <c r="M27" s="36"/>
      <c r="N27" s="71">
        <v>5</v>
      </c>
      <c r="O27" s="54">
        <v>100</v>
      </c>
      <c r="P27" s="36"/>
      <c r="Q27" s="71">
        <v>5</v>
      </c>
      <c r="R27" s="54">
        <v>50</v>
      </c>
      <c r="S27" s="36"/>
      <c r="T27" s="71">
        <v>3</v>
      </c>
      <c r="U27" s="54">
        <v>80</v>
      </c>
      <c r="V27" s="36"/>
      <c r="W27" s="71">
        <v>5</v>
      </c>
      <c r="X27" s="54">
        <v>50</v>
      </c>
      <c r="Y27" s="37"/>
      <c r="Z27" s="77">
        <f t="shared" si="1"/>
        <v>32</v>
      </c>
      <c r="AA27" s="39">
        <f t="shared" si="2"/>
        <v>360</v>
      </c>
      <c r="AB27" s="35">
        <f t="shared" si="3"/>
        <v>3199640</v>
      </c>
      <c r="AC27" s="39" t="e">
        <f>#REF!</f>
        <v>#REF!</v>
      </c>
      <c r="AD27" s="31">
        <f t="shared" si="4"/>
        <v>24</v>
      </c>
      <c r="AE27" s="29" t="str">
        <f t="shared" si="5"/>
        <v>Kaufhold, Thomas</v>
      </c>
      <c r="AF27" s="67">
        <v>1950</v>
      </c>
      <c r="AG27" s="67">
        <v>-25</v>
      </c>
      <c r="AL27" s="74"/>
    </row>
    <row r="28" spans="1:38" s="40" customFormat="1" ht="17.100000000000001" customHeight="1" x14ac:dyDescent="0.2">
      <c r="A28" s="28">
        <f t="shared" si="0"/>
        <v>25</v>
      </c>
      <c r="B28" s="28">
        <v>25</v>
      </c>
      <c r="C28" s="69" t="s">
        <v>51</v>
      </c>
      <c r="D28" s="30" t="s">
        <v>27</v>
      </c>
      <c r="E28" s="31"/>
      <c r="F28" s="78">
        <v>1792.25</v>
      </c>
      <c r="G28" s="33">
        <v>403</v>
      </c>
      <c r="H28" s="71">
        <v>5</v>
      </c>
      <c r="I28" s="54">
        <v>20</v>
      </c>
      <c r="J28" s="36"/>
      <c r="K28" s="71">
        <v>6</v>
      </c>
      <c r="L28" s="54">
        <v>60</v>
      </c>
      <c r="M28" s="36"/>
      <c r="N28" s="71">
        <v>2</v>
      </c>
      <c r="O28" s="54">
        <v>100</v>
      </c>
      <c r="P28" s="36"/>
      <c r="Q28" s="71">
        <v>7.5</v>
      </c>
      <c r="R28" s="54">
        <v>50</v>
      </c>
      <c r="S28" s="36"/>
      <c r="T28" s="71">
        <v>0</v>
      </c>
      <c r="U28" s="54">
        <v>80</v>
      </c>
      <c r="V28" s="36"/>
      <c r="W28" s="71">
        <v>9</v>
      </c>
      <c r="X28" s="54">
        <v>50</v>
      </c>
      <c r="Y28" s="37"/>
      <c r="Z28" s="77">
        <f t="shared" si="1"/>
        <v>29.5</v>
      </c>
      <c r="AA28" s="39">
        <f t="shared" si="2"/>
        <v>360</v>
      </c>
      <c r="AB28" s="35">
        <f t="shared" si="3"/>
        <v>2949640</v>
      </c>
      <c r="AC28" s="39" t="e">
        <f>#REF!</f>
        <v>#REF!</v>
      </c>
      <c r="AD28" s="31">
        <f t="shared" si="4"/>
        <v>25</v>
      </c>
      <c r="AE28" s="29" t="str">
        <f t="shared" si="5"/>
        <v>Sieberg, Rolf</v>
      </c>
      <c r="AF28" s="67">
        <v>1913</v>
      </c>
      <c r="AG28" s="67">
        <v>25</v>
      </c>
    </row>
    <row r="29" spans="1:38" s="40" customFormat="1" ht="17.100000000000001" customHeight="1" x14ac:dyDescent="0.2">
      <c r="A29" s="28">
        <f t="shared" si="0"/>
        <v>26</v>
      </c>
      <c r="B29" s="28"/>
      <c r="C29" s="69" t="s">
        <v>50</v>
      </c>
      <c r="D29" s="30" t="s">
        <v>27</v>
      </c>
      <c r="E29" s="31"/>
      <c r="F29" s="78">
        <v>1995.51</v>
      </c>
      <c r="G29" s="66">
        <v>251</v>
      </c>
      <c r="H29" s="71">
        <v>0</v>
      </c>
      <c r="I29" s="54">
        <v>20</v>
      </c>
      <c r="J29" s="36"/>
      <c r="K29" s="71">
        <v>0</v>
      </c>
      <c r="L29" s="54">
        <v>60</v>
      </c>
      <c r="M29" s="36"/>
      <c r="N29" s="71">
        <v>6</v>
      </c>
      <c r="O29" s="54">
        <v>96</v>
      </c>
      <c r="P29" s="36"/>
      <c r="Q29" s="71">
        <v>10</v>
      </c>
      <c r="R29" s="54">
        <v>50</v>
      </c>
      <c r="S29" s="36"/>
      <c r="T29" s="71">
        <v>6</v>
      </c>
      <c r="U29" s="54">
        <v>80</v>
      </c>
      <c r="V29" s="36"/>
      <c r="W29" s="71">
        <v>5</v>
      </c>
      <c r="X29" s="54">
        <v>50</v>
      </c>
      <c r="Y29" s="37"/>
      <c r="Z29" s="77">
        <f t="shared" si="1"/>
        <v>27</v>
      </c>
      <c r="AA29" s="39">
        <f t="shared" si="2"/>
        <v>356</v>
      </c>
      <c r="AB29" s="35">
        <f t="shared" si="3"/>
        <v>2699644</v>
      </c>
      <c r="AC29" s="39" t="e">
        <f>#REF!</f>
        <v>#REF!</v>
      </c>
      <c r="AD29" s="31">
        <f t="shared" si="4"/>
        <v>26</v>
      </c>
      <c r="AE29" s="29" t="str">
        <f t="shared" si="5"/>
        <v>Schmidt, Peter</v>
      </c>
      <c r="AF29" s="67">
        <v>1874</v>
      </c>
      <c r="AG29" s="67">
        <v>-25</v>
      </c>
    </row>
    <row r="30" spans="1:38" s="40" customFormat="1" ht="17.100000000000001" customHeight="1" x14ac:dyDescent="0.2">
      <c r="A30" s="28">
        <f t="shared" si="0"/>
        <v>27</v>
      </c>
      <c r="B30" s="28">
        <v>12</v>
      </c>
      <c r="C30" s="69" t="s">
        <v>58</v>
      </c>
      <c r="D30" s="30" t="s">
        <v>27</v>
      </c>
      <c r="E30" s="31" t="s">
        <v>25</v>
      </c>
      <c r="F30" s="79" t="s">
        <v>55</v>
      </c>
      <c r="G30" s="75" t="s">
        <v>55</v>
      </c>
      <c r="H30" s="71">
        <v>0</v>
      </c>
      <c r="I30" s="54">
        <v>20</v>
      </c>
      <c r="J30" s="36"/>
      <c r="K30" s="71">
        <v>0</v>
      </c>
      <c r="L30" s="54">
        <v>60</v>
      </c>
      <c r="M30" s="36"/>
      <c r="N30" s="71">
        <v>3</v>
      </c>
      <c r="O30" s="54">
        <v>100</v>
      </c>
      <c r="P30" s="36"/>
      <c r="Q30" s="71">
        <v>0</v>
      </c>
      <c r="R30" s="54">
        <v>50</v>
      </c>
      <c r="S30" s="36"/>
      <c r="T30" s="71">
        <v>0</v>
      </c>
      <c r="U30" s="54">
        <v>80</v>
      </c>
      <c r="V30" s="36"/>
      <c r="W30" s="71">
        <v>0</v>
      </c>
      <c r="X30" s="54">
        <v>50</v>
      </c>
      <c r="Y30" s="37"/>
      <c r="Z30" s="77">
        <f t="shared" si="1"/>
        <v>3</v>
      </c>
      <c r="AA30" s="39">
        <f t="shared" si="2"/>
        <v>360</v>
      </c>
      <c r="AB30" s="35">
        <f t="shared" si="3"/>
        <v>299640</v>
      </c>
      <c r="AC30" s="39" t="e">
        <f>#REF!</f>
        <v>#REF!</v>
      </c>
      <c r="AD30" s="31">
        <f t="shared" si="4"/>
        <v>27</v>
      </c>
      <c r="AE30" s="29" t="str">
        <f t="shared" si="5"/>
        <v>Hoffer, Hayo</v>
      </c>
      <c r="AF30" s="67">
        <v>1515</v>
      </c>
      <c r="AG30" s="67" t="s">
        <v>55</v>
      </c>
      <c r="AH30" s="103" t="s">
        <v>178</v>
      </c>
      <c r="AL30" s="74"/>
    </row>
    <row r="31" spans="1:38" s="40" customFormat="1" ht="17.100000000000001" customHeight="1" x14ac:dyDescent="0.2">
      <c r="A31" s="28"/>
      <c r="B31" s="28"/>
      <c r="C31" s="29"/>
      <c r="D31" s="30"/>
      <c r="E31" s="31"/>
      <c r="F31" s="32"/>
      <c r="G31" s="33"/>
      <c r="H31" s="34"/>
      <c r="I31" s="54"/>
      <c r="J31" s="36"/>
      <c r="K31" s="34"/>
      <c r="L31" s="54"/>
      <c r="M31" s="36"/>
      <c r="N31" s="34"/>
      <c r="O31" s="54"/>
      <c r="P31" s="36"/>
      <c r="Q31" s="34"/>
      <c r="R31" s="54"/>
      <c r="S31" s="36"/>
      <c r="T31" s="34"/>
      <c r="U31" s="54"/>
      <c r="V31" s="36"/>
      <c r="W31" s="34"/>
      <c r="X31" s="54"/>
      <c r="Y31" s="37"/>
      <c r="Z31" s="38"/>
      <c r="AA31" s="39"/>
      <c r="AB31" s="35"/>
      <c r="AC31" s="39"/>
      <c r="AD31" s="31"/>
      <c r="AE31" s="29"/>
      <c r="AF31" s="59"/>
      <c r="AG31" s="59"/>
    </row>
    <row r="32" spans="1:38" s="40" customFormat="1" ht="15" x14ac:dyDescent="0.2">
      <c r="A32" s="38"/>
      <c r="B32" s="38"/>
      <c r="C32" s="29" t="s">
        <v>22</v>
      </c>
      <c r="F32" s="63">
        <f>AVERAGE(F4:F30)</f>
        <v>2255.4249999999997</v>
      </c>
      <c r="G32" s="68">
        <f>AVERAGE(G4:G30)</f>
        <v>131.08695652173913</v>
      </c>
      <c r="H32" s="51">
        <f>AVERAGE(H4:H30)</f>
        <v>10.74074074074074</v>
      </c>
      <c r="I32" s="51">
        <f>AVERAGE(I4:I30)</f>
        <v>18.444444444444443</v>
      </c>
      <c r="J32" s="41" t="e">
        <f>AVERAGE(J6:J30)</f>
        <v>#DIV/0!</v>
      </c>
      <c r="K32" s="51">
        <f>AVERAGE(K4:K30)</f>
        <v>6.8888888888888893</v>
      </c>
      <c r="L32" s="51">
        <f>AVERAGE(L4:L30)</f>
        <v>59.962962962962962</v>
      </c>
      <c r="M32" s="41" t="e">
        <f>AVERAGE(M6:M30)</f>
        <v>#DIV/0!</v>
      </c>
      <c r="N32" s="51">
        <f>AVERAGE(N4:N30)</f>
        <v>5.333333333333333</v>
      </c>
      <c r="O32" s="51">
        <f>AVERAGE(O4:O30)</f>
        <v>99.074074074074076</v>
      </c>
      <c r="P32" s="41" t="e">
        <f>AVERAGE(P6:P30)</f>
        <v>#DIV/0!</v>
      </c>
      <c r="Q32" s="51">
        <f>AVERAGE(Q4:Q30)</f>
        <v>9.6481481481481488</v>
      </c>
      <c r="R32" s="51">
        <f>AVERAGE(R4:R30)</f>
        <v>48.592592592592595</v>
      </c>
      <c r="S32" s="41" t="e">
        <f>AVERAGE(S6:S30)</f>
        <v>#DIV/0!</v>
      </c>
      <c r="T32" s="51">
        <f>AVERAGE(T4:T30)</f>
        <v>6.7962962962962967</v>
      </c>
      <c r="U32" s="51">
        <f>AVERAGE(U4:U30)</f>
        <v>78.777777777777771</v>
      </c>
      <c r="V32" s="41" t="e">
        <f>AVERAGE(V6:V30)</f>
        <v>#DIV/0!</v>
      </c>
      <c r="W32" s="51">
        <f>AVERAGE(W4:W30)</f>
        <v>11.092592592592593</v>
      </c>
      <c r="X32" s="51">
        <f>AVERAGE(X4:X30)</f>
        <v>49.814814814814817</v>
      </c>
      <c r="Y32" s="41" t="e">
        <f>AVERAGE(Y6:Y30)</f>
        <v>#DIV/0!</v>
      </c>
      <c r="Z32" s="51">
        <f>AVERAGE(Z4:Z30)</f>
        <v>50.5</v>
      </c>
      <c r="AA32" s="51">
        <f>AVERAGE(AA4:AA30)</f>
        <v>354.66666666666669</v>
      </c>
      <c r="AB32" s="35"/>
      <c r="AC32" s="38" t="e">
        <f>AVERAGE(AC6:AC30)</f>
        <v>#REF!</v>
      </c>
      <c r="AD32" s="32"/>
      <c r="AE32" s="29" t="str">
        <f>C32</f>
        <v>Durchschnitt</v>
      </c>
      <c r="AF32" s="32"/>
      <c r="AG32" s="32"/>
    </row>
    <row r="33" spans="4:33" x14ac:dyDescent="0.2">
      <c r="D33" s="7"/>
      <c r="E33" s="8"/>
      <c r="H33" s="9" t="s">
        <v>8</v>
      </c>
      <c r="I33" s="10" t="s">
        <v>8</v>
      </c>
      <c r="J33" s="9" t="s">
        <v>8</v>
      </c>
      <c r="K33" s="9" t="s">
        <v>9</v>
      </c>
      <c r="L33" s="10" t="s">
        <v>9</v>
      </c>
      <c r="M33" s="9" t="s">
        <v>9</v>
      </c>
      <c r="N33" s="9" t="s">
        <v>10</v>
      </c>
      <c r="O33" s="10" t="s">
        <v>10</v>
      </c>
      <c r="P33" s="9" t="s">
        <v>10</v>
      </c>
      <c r="Q33" s="9" t="s">
        <v>11</v>
      </c>
      <c r="R33" s="10" t="s">
        <v>11</v>
      </c>
      <c r="S33" s="9" t="s">
        <v>11</v>
      </c>
      <c r="T33" s="9" t="s">
        <v>12</v>
      </c>
      <c r="U33" s="10" t="s">
        <v>12</v>
      </c>
      <c r="V33" s="9" t="s">
        <v>12</v>
      </c>
      <c r="W33" s="9" t="s">
        <v>13</v>
      </c>
      <c r="X33" s="11" t="s">
        <v>13</v>
      </c>
      <c r="Y33" s="9" t="s">
        <v>13</v>
      </c>
      <c r="Z33" s="12" t="s">
        <v>14</v>
      </c>
      <c r="AA33" s="25" t="s">
        <v>14</v>
      </c>
      <c r="AB33" s="9"/>
      <c r="AC33" s="9" t="s">
        <v>24</v>
      </c>
      <c r="AD33" s="56"/>
    </row>
    <row r="34" spans="4:33" s="50" customFormat="1" x14ac:dyDescent="0.2">
      <c r="D34" s="42" t="s">
        <v>15</v>
      </c>
      <c r="E34" s="42" t="s">
        <v>16</v>
      </c>
      <c r="F34" s="64" t="s">
        <v>1</v>
      </c>
      <c r="G34" s="43" t="s">
        <v>23</v>
      </c>
      <c r="H34" s="44" t="s">
        <v>17</v>
      </c>
      <c r="I34" s="45" t="s">
        <v>18</v>
      </c>
      <c r="J34" s="44"/>
      <c r="K34" s="44" t="s">
        <v>17</v>
      </c>
      <c r="L34" s="45" t="s">
        <v>18</v>
      </c>
      <c r="M34" s="44"/>
      <c r="N34" s="44" t="s">
        <v>17</v>
      </c>
      <c r="O34" s="45" t="s">
        <v>18</v>
      </c>
      <c r="P34" s="44"/>
      <c r="Q34" s="44" t="s">
        <v>17</v>
      </c>
      <c r="R34" s="45" t="s">
        <v>18</v>
      </c>
      <c r="S34" s="44"/>
      <c r="T34" s="44" t="s">
        <v>17</v>
      </c>
      <c r="U34" s="45" t="s">
        <v>18</v>
      </c>
      <c r="V34" s="44"/>
      <c r="W34" s="44" t="s">
        <v>17</v>
      </c>
      <c r="X34" s="46" t="s">
        <v>18</v>
      </c>
      <c r="Y34" s="44"/>
      <c r="Z34" s="47" t="s">
        <v>19</v>
      </c>
      <c r="AA34" s="48" t="s">
        <v>18</v>
      </c>
      <c r="AB34" s="44" t="s">
        <v>20</v>
      </c>
      <c r="AC34" s="49" t="s">
        <v>1</v>
      </c>
      <c r="AD34" s="58" t="s">
        <v>21</v>
      </c>
      <c r="AF34" s="60"/>
      <c r="AG34" s="60"/>
    </row>
  </sheetData>
  <sortState ref="A4:AL30">
    <sortCondition ref="A4:A30"/>
  </sortState>
  <mergeCells count="1">
    <mergeCell ref="F2:G2"/>
  </mergeCells>
  <phoneticPr fontId="0" type="noConversion"/>
  <printOptions gridLines="1"/>
  <pageMargins left="0.78740157499999996" right="0.78740157499999996" top="0.984251969" bottom="0.984251969" header="0.5" footer="0.5"/>
  <pageSetup paperSize="9" scale="79" orientation="landscape" horizontalDpi="4294967293" verticalDpi="4294967293" r:id="rId1"/>
  <headerFooter alignWithMargins="0"/>
  <ignoredErrors>
    <ignoredError sqref="AE31:AE32 AE4:AE3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Z19" sqref="Z19"/>
    </sheetView>
  </sheetViews>
  <sheetFormatPr baseColWidth="10" defaultRowHeight="12.75" x14ac:dyDescent="0.2"/>
  <cols>
    <col min="1" max="1" width="23.7109375" customWidth="1"/>
    <col min="2" max="19" width="4.5703125" bestFit="1" customWidth="1"/>
    <col min="20" max="20" width="8" bestFit="1" customWidth="1"/>
    <col min="21" max="21" width="0" hidden="1" customWidth="1"/>
    <col min="22" max="22" width="3" hidden="1" customWidth="1"/>
    <col min="23" max="24" width="6.5703125" bestFit="1" customWidth="1"/>
    <col min="25" max="25" width="6.85546875" customWidth="1"/>
    <col min="26" max="26" width="7.7109375" bestFit="1" customWidth="1"/>
    <col min="27" max="27" width="8.7109375" bestFit="1" customWidth="1"/>
    <col min="28" max="28" width="8.28515625" bestFit="1" customWidth="1"/>
    <col min="29" max="29" width="7.5703125" bestFit="1" customWidth="1"/>
    <col min="30" max="30" width="8.28515625" bestFit="1" customWidth="1"/>
    <col min="31" max="31" width="7.7109375" bestFit="1" customWidth="1"/>
    <col min="32" max="32" width="4" bestFit="1" customWidth="1"/>
    <col min="33" max="33" width="8.7109375" bestFit="1" customWidth="1"/>
    <col min="34" max="34" width="6.5703125" bestFit="1" customWidth="1"/>
    <col min="35" max="36" width="8.7109375" bestFit="1" customWidth="1"/>
    <col min="37" max="37" width="6.5703125" bestFit="1" customWidth="1"/>
    <col min="38" max="38" width="6" customWidth="1"/>
    <col min="39" max="39" width="3.42578125" customWidth="1"/>
    <col min="40" max="40" width="11.140625" customWidth="1"/>
  </cols>
  <sheetData>
    <row r="1" spans="1:40" ht="18.75" thickBot="1" x14ac:dyDescent="0.3">
      <c r="A1" s="23" t="s">
        <v>40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  <c r="O1" s="82"/>
      <c r="P1" s="82"/>
      <c r="Q1" s="81"/>
      <c r="R1" s="81"/>
      <c r="S1" s="81"/>
    </row>
    <row r="2" spans="1:40" ht="13.5" thickTop="1" x14ac:dyDescent="0.2">
      <c r="A2" s="6" t="s">
        <v>25</v>
      </c>
      <c r="B2" s="52" t="s">
        <v>59</v>
      </c>
      <c r="C2" s="52" t="s">
        <v>59</v>
      </c>
      <c r="D2" s="52" t="s">
        <v>59</v>
      </c>
      <c r="E2" s="52" t="s">
        <v>60</v>
      </c>
      <c r="F2" s="52" t="s">
        <v>60</v>
      </c>
      <c r="G2" s="52" t="s">
        <v>60</v>
      </c>
      <c r="H2" s="52" t="s">
        <v>61</v>
      </c>
      <c r="I2" s="52" t="s">
        <v>61</v>
      </c>
      <c r="J2" s="52" t="s">
        <v>61</v>
      </c>
      <c r="K2" s="52" t="s">
        <v>62</v>
      </c>
      <c r="L2" s="52" t="s">
        <v>63</v>
      </c>
      <c r="M2" s="52" t="s">
        <v>75</v>
      </c>
      <c r="N2" s="52" t="s">
        <v>76</v>
      </c>
      <c r="O2" s="52" t="s">
        <v>76</v>
      </c>
      <c r="P2" s="52" t="s">
        <v>77</v>
      </c>
      <c r="Q2" s="52" t="s">
        <v>64</v>
      </c>
      <c r="R2" s="52" t="s">
        <v>65</v>
      </c>
      <c r="S2" s="52" t="s">
        <v>66</v>
      </c>
      <c r="W2" s="52" t="s">
        <v>59</v>
      </c>
      <c r="X2" s="52" t="s">
        <v>59</v>
      </c>
      <c r="Y2" s="52" t="s">
        <v>59</v>
      </c>
      <c r="Z2" s="52" t="s">
        <v>60</v>
      </c>
      <c r="AA2" s="52" t="s">
        <v>60</v>
      </c>
      <c r="AB2" s="52" t="s">
        <v>60</v>
      </c>
      <c r="AC2" s="52" t="s">
        <v>61</v>
      </c>
      <c r="AD2" s="52" t="s">
        <v>61</v>
      </c>
      <c r="AE2" s="52" t="s">
        <v>61</v>
      </c>
      <c r="AF2" s="52" t="s">
        <v>62</v>
      </c>
      <c r="AG2" s="52" t="s">
        <v>63</v>
      </c>
      <c r="AH2" s="52" t="s">
        <v>75</v>
      </c>
      <c r="AI2" s="52" t="s">
        <v>76</v>
      </c>
      <c r="AJ2" s="52" t="s">
        <v>76</v>
      </c>
      <c r="AK2" s="52" t="s">
        <v>77</v>
      </c>
      <c r="AL2" s="52" t="s">
        <v>64</v>
      </c>
      <c r="AM2" s="52" t="s">
        <v>65</v>
      </c>
      <c r="AN2" s="52" t="s">
        <v>66</v>
      </c>
    </row>
    <row r="3" spans="1:40" x14ac:dyDescent="0.2">
      <c r="A3" s="83" t="s">
        <v>0</v>
      </c>
      <c r="B3" s="84">
        <v>1</v>
      </c>
      <c r="C3" s="84">
        <v>2</v>
      </c>
      <c r="D3" s="84">
        <v>3</v>
      </c>
      <c r="E3" s="84">
        <v>4</v>
      </c>
      <c r="F3" s="84">
        <v>5</v>
      </c>
      <c r="G3" s="84">
        <v>6</v>
      </c>
      <c r="H3" s="84">
        <v>7</v>
      </c>
      <c r="I3" s="84">
        <v>8</v>
      </c>
      <c r="J3" s="84">
        <v>9</v>
      </c>
      <c r="K3" s="84">
        <v>10</v>
      </c>
      <c r="L3" s="84">
        <v>11</v>
      </c>
      <c r="M3" s="84">
        <v>12</v>
      </c>
      <c r="N3" s="85">
        <v>13</v>
      </c>
      <c r="O3" s="85">
        <v>14</v>
      </c>
      <c r="P3" s="85">
        <v>15</v>
      </c>
      <c r="Q3" s="84">
        <v>16</v>
      </c>
      <c r="R3" s="84">
        <v>17</v>
      </c>
      <c r="S3" s="84">
        <v>18</v>
      </c>
      <c r="T3" s="86" t="s">
        <v>67</v>
      </c>
      <c r="U3" s="86" t="s">
        <v>68</v>
      </c>
      <c r="V3" s="86"/>
      <c r="W3" s="87">
        <v>1</v>
      </c>
      <c r="X3" s="87">
        <v>2</v>
      </c>
      <c r="Y3" s="87">
        <v>3</v>
      </c>
      <c r="Z3" s="87">
        <v>4</v>
      </c>
      <c r="AA3" s="87">
        <v>5</v>
      </c>
      <c r="AB3" s="87">
        <v>6</v>
      </c>
      <c r="AC3" s="87">
        <v>7</v>
      </c>
      <c r="AD3" s="87">
        <v>8</v>
      </c>
      <c r="AE3" s="87">
        <v>9</v>
      </c>
      <c r="AF3" s="87">
        <v>10</v>
      </c>
      <c r="AG3" s="87">
        <v>11</v>
      </c>
      <c r="AH3" s="87">
        <v>12</v>
      </c>
      <c r="AI3" s="87">
        <v>13</v>
      </c>
      <c r="AJ3" s="87">
        <v>14</v>
      </c>
      <c r="AK3" s="87">
        <v>15</v>
      </c>
      <c r="AL3" s="87">
        <v>16</v>
      </c>
      <c r="AM3" s="87">
        <v>17</v>
      </c>
      <c r="AN3" s="87">
        <v>18</v>
      </c>
    </row>
    <row r="4" spans="1:40" ht="15" x14ac:dyDescent="0.2">
      <c r="A4" s="69" t="str">
        <f>Punkte!C4</f>
        <v>Zude, Arno</v>
      </c>
      <c r="B4" s="81">
        <v>5</v>
      </c>
      <c r="C4" s="81">
        <v>5</v>
      </c>
      <c r="D4" s="81">
        <v>5</v>
      </c>
      <c r="E4" s="81">
        <v>5</v>
      </c>
      <c r="F4" s="88">
        <v>5</v>
      </c>
      <c r="G4" s="81">
        <v>2</v>
      </c>
      <c r="H4" s="81">
        <v>3</v>
      </c>
      <c r="I4" s="81">
        <v>4</v>
      </c>
      <c r="J4" s="81">
        <v>3</v>
      </c>
      <c r="K4" s="97">
        <v>5</v>
      </c>
      <c r="L4" s="97">
        <v>5</v>
      </c>
      <c r="M4" s="88">
        <v>5</v>
      </c>
      <c r="N4" s="82">
        <v>5</v>
      </c>
      <c r="O4" s="82">
        <v>4</v>
      </c>
      <c r="P4" s="82">
        <v>5</v>
      </c>
      <c r="Q4" s="81">
        <v>5</v>
      </c>
      <c r="R4" s="88">
        <v>5</v>
      </c>
      <c r="S4" s="88">
        <v>3.5</v>
      </c>
      <c r="T4" s="89">
        <f>SUM(B4:S4)</f>
        <v>79.5</v>
      </c>
      <c r="U4" s="89">
        <f>Punkte!Z4</f>
        <v>79.5</v>
      </c>
      <c r="V4" s="89" t="str">
        <f>IF(U4=T4,"ok","Mist")</f>
        <v>ok</v>
      </c>
      <c r="W4" s="90"/>
      <c r="X4" s="90"/>
      <c r="Y4" s="90"/>
      <c r="Z4" s="90"/>
      <c r="AA4" s="90"/>
      <c r="AB4" s="90" t="s">
        <v>101</v>
      </c>
      <c r="AC4" s="90" t="s">
        <v>125</v>
      </c>
      <c r="AD4" s="90" t="s">
        <v>142</v>
      </c>
      <c r="AE4" s="90" t="s">
        <v>122</v>
      </c>
      <c r="AF4" s="90"/>
      <c r="AG4" s="90"/>
      <c r="AH4" s="90"/>
      <c r="AI4" s="90"/>
      <c r="AJ4" s="96" t="s">
        <v>153</v>
      </c>
      <c r="AK4" s="90"/>
      <c r="AL4" s="90"/>
      <c r="AM4" s="90"/>
      <c r="AN4" s="96" t="s">
        <v>172</v>
      </c>
    </row>
    <row r="5" spans="1:40" ht="15" x14ac:dyDescent="0.2">
      <c r="A5" s="69" t="str">
        <f>Punkte!C5</f>
        <v>Limontas, Matyrnas</v>
      </c>
      <c r="B5" s="81">
        <v>5</v>
      </c>
      <c r="C5" s="81">
        <v>5</v>
      </c>
      <c r="D5" s="81">
        <v>5</v>
      </c>
      <c r="E5" s="88">
        <v>5</v>
      </c>
      <c r="F5" s="88">
        <v>5</v>
      </c>
      <c r="G5" s="81">
        <v>2</v>
      </c>
      <c r="H5" s="81">
        <v>3</v>
      </c>
      <c r="I5" s="81">
        <v>4</v>
      </c>
      <c r="J5" s="81">
        <v>0</v>
      </c>
      <c r="K5" s="97">
        <v>5</v>
      </c>
      <c r="L5" s="97">
        <v>5</v>
      </c>
      <c r="M5" s="88">
        <v>2.5</v>
      </c>
      <c r="N5" s="82">
        <v>5</v>
      </c>
      <c r="O5" s="82">
        <v>5</v>
      </c>
      <c r="P5" s="91">
        <v>5</v>
      </c>
      <c r="Q5" s="81">
        <v>5</v>
      </c>
      <c r="R5" s="88">
        <v>5</v>
      </c>
      <c r="S5" s="88">
        <v>3.5</v>
      </c>
      <c r="T5" s="89">
        <f t="shared" ref="T5:T30" si="0">SUM(B5:S5)</f>
        <v>75</v>
      </c>
      <c r="U5" s="89">
        <f>Punkte!Z5</f>
        <v>75</v>
      </c>
      <c r="V5" s="89" t="str">
        <f t="shared" ref="V5:V30" si="1">IF(U5=T5,"ok","Mist")</f>
        <v>ok</v>
      </c>
      <c r="W5" s="90"/>
      <c r="X5" s="90"/>
      <c r="Y5" s="90"/>
      <c r="Z5" s="90"/>
      <c r="AA5" s="90"/>
      <c r="AB5" s="90" t="s">
        <v>101</v>
      </c>
      <c r="AC5" t="s">
        <v>129</v>
      </c>
      <c r="AD5" s="90" t="s">
        <v>130</v>
      </c>
      <c r="AE5" s="90" t="s">
        <v>128</v>
      </c>
      <c r="AF5" s="90"/>
      <c r="AG5" s="90"/>
      <c r="AH5" s="96" t="s">
        <v>145</v>
      </c>
      <c r="AI5" s="90"/>
      <c r="AJ5" s="90"/>
      <c r="AK5" s="90"/>
      <c r="AL5" s="90"/>
      <c r="AM5" s="90"/>
      <c r="AN5" s="96" t="s">
        <v>172</v>
      </c>
    </row>
    <row r="6" spans="1:40" ht="15" x14ac:dyDescent="0.2">
      <c r="A6" s="69" t="str">
        <f>Punkte!C6</f>
        <v>Tummes, Boris</v>
      </c>
      <c r="B6" s="81">
        <v>5</v>
      </c>
      <c r="C6" s="81">
        <v>5</v>
      </c>
      <c r="D6" s="81">
        <v>5</v>
      </c>
      <c r="E6" s="81">
        <v>0</v>
      </c>
      <c r="F6" s="81">
        <v>5</v>
      </c>
      <c r="G6" s="81">
        <v>0</v>
      </c>
      <c r="H6" s="81">
        <v>3</v>
      </c>
      <c r="I6" s="81">
        <v>5</v>
      </c>
      <c r="J6" s="81">
        <v>1</v>
      </c>
      <c r="K6" s="97">
        <v>5</v>
      </c>
      <c r="L6" s="97">
        <v>5</v>
      </c>
      <c r="M6" s="88">
        <v>0</v>
      </c>
      <c r="N6" s="82">
        <v>5</v>
      </c>
      <c r="O6" s="82">
        <v>5</v>
      </c>
      <c r="P6" s="82">
        <v>5</v>
      </c>
      <c r="Q6" s="81">
        <v>5</v>
      </c>
      <c r="R6" s="88">
        <v>5</v>
      </c>
      <c r="S6" s="88">
        <v>3.5</v>
      </c>
      <c r="T6" s="89">
        <f t="shared" si="0"/>
        <v>67.5</v>
      </c>
      <c r="U6" s="89">
        <f>Punkte!Z6</f>
        <v>67.5</v>
      </c>
      <c r="V6" s="89" t="str">
        <f t="shared" si="1"/>
        <v>ok</v>
      </c>
      <c r="W6" s="90"/>
      <c r="X6" s="90"/>
      <c r="Y6" s="90"/>
      <c r="Z6" t="s">
        <v>111</v>
      </c>
      <c r="AA6" s="90"/>
      <c r="AB6" s="90" t="s">
        <v>102</v>
      </c>
      <c r="AC6" s="90" t="s">
        <v>139</v>
      </c>
      <c r="AD6" s="90"/>
      <c r="AE6" s="90" t="s">
        <v>123</v>
      </c>
      <c r="AF6" s="90"/>
      <c r="AG6" s="90"/>
      <c r="AH6" s="96" t="s">
        <v>78</v>
      </c>
      <c r="AI6" s="90"/>
      <c r="AJ6" s="90"/>
      <c r="AK6" s="90"/>
      <c r="AL6" s="90"/>
      <c r="AM6" s="90"/>
      <c r="AN6" s="96" t="s">
        <v>172</v>
      </c>
    </row>
    <row r="7" spans="1:40" ht="15" x14ac:dyDescent="0.2">
      <c r="A7" s="69" t="str">
        <f>Punkte!C7</f>
        <v>Pfannkuche, Michael</v>
      </c>
      <c r="B7" s="81">
        <v>5</v>
      </c>
      <c r="C7" s="81">
        <v>5</v>
      </c>
      <c r="D7" s="81">
        <v>5</v>
      </c>
      <c r="E7" s="81">
        <v>5</v>
      </c>
      <c r="F7" s="81">
        <v>5</v>
      </c>
      <c r="G7" s="81">
        <v>0</v>
      </c>
      <c r="H7" s="81">
        <v>5</v>
      </c>
      <c r="I7" s="81">
        <v>0</v>
      </c>
      <c r="J7" s="81">
        <v>0</v>
      </c>
      <c r="K7" s="97">
        <v>5</v>
      </c>
      <c r="L7" s="97">
        <v>4</v>
      </c>
      <c r="M7" s="88" t="s">
        <v>55</v>
      </c>
      <c r="N7" s="82">
        <v>5</v>
      </c>
      <c r="O7" s="91">
        <v>5</v>
      </c>
      <c r="P7" s="82">
        <v>4</v>
      </c>
      <c r="Q7" s="81">
        <v>5</v>
      </c>
      <c r="R7" s="88">
        <v>5</v>
      </c>
      <c r="S7" s="88">
        <v>3.5</v>
      </c>
      <c r="T7" s="89">
        <f t="shared" si="0"/>
        <v>66.5</v>
      </c>
      <c r="U7" s="89">
        <f>Punkte!Z7</f>
        <v>66.5</v>
      </c>
      <c r="V7" s="89" t="str">
        <f t="shared" si="1"/>
        <v>ok</v>
      </c>
      <c r="W7" s="90"/>
      <c r="X7" s="90"/>
      <c r="Y7" s="90"/>
      <c r="Z7" s="90"/>
      <c r="AA7" s="90"/>
      <c r="AB7" s="90" t="s">
        <v>102</v>
      </c>
      <c r="AC7" s="90"/>
      <c r="AD7" s="90" t="s">
        <v>118</v>
      </c>
      <c r="AE7" s="90" t="s">
        <v>128</v>
      </c>
      <c r="AF7" s="90"/>
      <c r="AG7" s="96" t="s">
        <v>147</v>
      </c>
      <c r="AH7" s="90"/>
      <c r="AI7" s="90"/>
      <c r="AK7" s="96" t="s">
        <v>159</v>
      </c>
      <c r="AL7" s="90"/>
      <c r="AM7" s="90"/>
      <c r="AN7" s="96" t="s">
        <v>172</v>
      </c>
    </row>
    <row r="8" spans="1:40" ht="15" x14ac:dyDescent="0.2">
      <c r="A8" s="69" t="str">
        <f>Punkte!C8</f>
        <v>Selivanov, Andrey</v>
      </c>
      <c r="B8" s="81">
        <v>5</v>
      </c>
      <c r="C8" s="81">
        <v>5</v>
      </c>
      <c r="D8" s="81">
        <v>5</v>
      </c>
      <c r="E8" s="81">
        <v>5</v>
      </c>
      <c r="F8" s="81">
        <v>5</v>
      </c>
      <c r="G8" s="88">
        <v>0</v>
      </c>
      <c r="H8" s="81">
        <v>1</v>
      </c>
      <c r="I8" s="81">
        <v>4</v>
      </c>
      <c r="J8" s="81">
        <v>2</v>
      </c>
      <c r="K8" s="97">
        <v>5</v>
      </c>
      <c r="L8" s="98">
        <v>5</v>
      </c>
      <c r="M8" s="88">
        <v>0</v>
      </c>
      <c r="N8" s="91">
        <v>4.5</v>
      </c>
      <c r="O8" s="82">
        <v>2</v>
      </c>
      <c r="P8" s="91">
        <v>4</v>
      </c>
      <c r="Q8" s="81">
        <v>5</v>
      </c>
      <c r="R8" s="88">
        <v>5</v>
      </c>
      <c r="S8" s="88">
        <v>2.5</v>
      </c>
      <c r="T8" s="89">
        <f t="shared" si="0"/>
        <v>65</v>
      </c>
      <c r="U8" s="89">
        <f>Punkte!Z8</f>
        <v>65</v>
      </c>
      <c r="V8" s="89" t="str">
        <f t="shared" si="1"/>
        <v>ok</v>
      </c>
      <c r="W8" s="90"/>
      <c r="X8" s="90"/>
      <c r="Y8" s="90"/>
      <c r="Z8" s="90"/>
      <c r="AA8" s="90"/>
      <c r="AB8" s="90" t="s">
        <v>108</v>
      </c>
      <c r="AC8" s="90" t="s">
        <v>131</v>
      </c>
      <c r="AD8" s="90" t="s">
        <v>130</v>
      </c>
      <c r="AE8" s="90" t="s">
        <v>116</v>
      </c>
      <c r="AF8" s="90"/>
      <c r="AG8" s="90"/>
      <c r="AH8" s="96" t="s">
        <v>78</v>
      </c>
      <c r="AI8" s="96" t="s">
        <v>160</v>
      </c>
      <c r="AJ8" s="96" t="s">
        <v>151</v>
      </c>
      <c r="AK8" s="96" t="s">
        <v>159</v>
      </c>
      <c r="AL8" s="90"/>
      <c r="AM8" s="90"/>
      <c r="AN8" s="96" t="s">
        <v>169</v>
      </c>
    </row>
    <row r="9" spans="1:40" ht="15" x14ac:dyDescent="0.2">
      <c r="A9" s="69" t="str">
        <f>Punkte!C9</f>
        <v>Uitenbroek, Hans</v>
      </c>
      <c r="B9" s="81">
        <v>5</v>
      </c>
      <c r="C9" s="81">
        <v>5</v>
      </c>
      <c r="D9" s="81">
        <v>5</v>
      </c>
      <c r="E9" s="88">
        <v>5</v>
      </c>
      <c r="F9" s="88">
        <v>5</v>
      </c>
      <c r="G9" s="88">
        <v>0</v>
      </c>
      <c r="H9" s="81">
        <v>1</v>
      </c>
      <c r="I9" s="81">
        <v>5</v>
      </c>
      <c r="J9" s="81">
        <v>0</v>
      </c>
      <c r="K9" s="97">
        <v>5</v>
      </c>
      <c r="L9" s="97">
        <v>5</v>
      </c>
      <c r="M9" s="88">
        <v>0</v>
      </c>
      <c r="N9" s="91">
        <v>3</v>
      </c>
      <c r="O9" s="82">
        <v>0</v>
      </c>
      <c r="P9" s="91">
        <v>5</v>
      </c>
      <c r="Q9" s="81">
        <v>5</v>
      </c>
      <c r="R9" s="88">
        <v>5</v>
      </c>
      <c r="S9" s="88">
        <v>3.5</v>
      </c>
      <c r="T9" s="89">
        <f t="shared" si="0"/>
        <v>62.5</v>
      </c>
      <c r="U9" s="89">
        <f>Punkte!Z9</f>
        <v>62.5</v>
      </c>
      <c r="V9" s="89" t="str">
        <f t="shared" si="1"/>
        <v>ok</v>
      </c>
      <c r="W9" s="90"/>
      <c r="X9" s="90"/>
      <c r="Y9" s="90"/>
      <c r="Z9" s="90"/>
      <c r="AA9" s="90"/>
      <c r="AB9" s="90" t="s">
        <v>112</v>
      </c>
      <c r="AC9" s="90" t="s">
        <v>140</v>
      </c>
      <c r="AD9" s="90"/>
      <c r="AE9" s="90" t="s">
        <v>128</v>
      </c>
      <c r="AF9" s="93"/>
      <c r="AG9" s="90"/>
      <c r="AH9" s="96" t="s">
        <v>146</v>
      </c>
      <c r="AI9" s="96" t="s">
        <v>164</v>
      </c>
      <c r="AJ9" s="96" t="s">
        <v>158</v>
      </c>
      <c r="AK9" s="90"/>
      <c r="AL9" s="90"/>
      <c r="AM9" s="90"/>
      <c r="AN9" s="96" t="s">
        <v>172</v>
      </c>
    </row>
    <row r="10" spans="1:40" ht="15" x14ac:dyDescent="0.2">
      <c r="A10" s="69" t="str">
        <f>Punkte!C10</f>
        <v>Wissmann, Dolf</v>
      </c>
      <c r="B10" s="81">
        <v>0</v>
      </c>
      <c r="C10" s="81">
        <v>5</v>
      </c>
      <c r="D10" s="81">
        <v>5</v>
      </c>
      <c r="E10" s="88">
        <v>5</v>
      </c>
      <c r="F10" s="81">
        <v>5</v>
      </c>
      <c r="G10" s="88">
        <v>0</v>
      </c>
      <c r="H10" s="81">
        <v>3</v>
      </c>
      <c r="I10" s="81">
        <v>4</v>
      </c>
      <c r="J10" s="81">
        <v>0</v>
      </c>
      <c r="K10" s="97">
        <v>5</v>
      </c>
      <c r="L10" s="97">
        <v>5</v>
      </c>
      <c r="M10" s="88">
        <v>2.5</v>
      </c>
      <c r="N10" s="88">
        <v>5</v>
      </c>
      <c r="O10" s="88">
        <v>0</v>
      </c>
      <c r="P10" s="82">
        <v>4</v>
      </c>
      <c r="Q10" s="81">
        <v>5</v>
      </c>
      <c r="R10" s="88">
        <v>5</v>
      </c>
      <c r="S10" s="88">
        <v>2.5</v>
      </c>
      <c r="T10" s="89">
        <f t="shared" si="0"/>
        <v>61</v>
      </c>
      <c r="U10" s="89">
        <f>Punkte!Z10</f>
        <v>61</v>
      </c>
      <c r="V10" s="89" t="str">
        <f t="shared" si="1"/>
        <v>ok</v>
      </c>
      <c r="W10" s="90" t="s">
        <v>84</v>
      </c>
      <c r="X10" s="90"/>
      <c r="Y10" s="90"/>
      <c r="Z10" s="90"/>
      <c r="AA10" s="90"/>
      <c r="AB10" s="90" t="s">
        <v>113</v>
      </c>
      <c r="AC10" s="90" t="s">
        <v>141</v>
      </c>
      <c r="AD10" s="90" t="s">
        <v>130</v>
      </c>
      <c r="AE10" s="90" t="s">
        <v>128</v>
      </c>
      <c r="AF10" s="90"/>
      <c r="AG10" s="90"/>
      <c r="AH10" s="96" t="s">
        <v>145</v>
      </c>
      <c r="AI10" s="90"/>
      <c r="AJ10" s="96" t="s">
        <v>167</v>
      </c>
      <c r="AK10" s="96" t="s">
        <v>159</v>
      </c>
      <c r="AL10" s="90"/>
      <c r="AM10" s="90"/>
      <c r="AN10" s="101" t="s">
        <v>171</v>
      </c>
    </row>
    <row r="11" spans="1:40" ht="15" x14ac:dyDescent="0.2">
      <c r="A11" s="69" t="str">
        <f>Punkte!C11</f>
        <v>Heuvel, Peter van den</v>
      </c>
      <c r="B11" s="81">
        <v>5</v>
      </c>
      <c r="C11" s="81">
        <v>5</v>
      </c>
      <c r="D11" s="81">
        <v>5</v>
      </c>
      <c r="E11" s="88">
        <v>5</v>
      </c>
      <c r="F11" s="88">
        <v>4</v>
      </c>
      <c r="G11" s="88" t="s">
        <v>55</v>
      </c>
      <c r="H11" s="81">
        <v>3</v>
      </c>
      <c r="I11" s="81">
        <v>0</v>
      </c>
      <c r="J11" s="81">
        <v>3</v>
      </c>
      <c r="K11" s="97">
        <v>5</v>
      </c>
      <c r="L11" s="97">
        <v>5</v>
      </c>
      <c r="M11" s="88">
        <v>2.5</v>
      </c>
      <c r="N11" s="82">
        <v>4.5</v>
      </c>
      <c r="O11" s="82">
        <v>0</v>
      </c>
      <c r="P11" s="82">
        <v>0</v>
      </c>
      <c r="Q11" s="81">
        <v>5</v>
      </c>
      <c r="R11" s="88">
        <v>5</v>
      </c>
      <c r="S11" s="88">
        <v>2.5</v>
      </c>
      <c r="T11" s="89">
        <f t="shared" si="0"/>
        <v>59.5</v>
      </c>
      <c r="U11" s="89">
        <f>Punkte!Z11</f>
        <v>59.5</v>
      </c>
      <c r="V11" s="89" t="str">
        <f t="shared" si="1"/>
        <v>ok</v>
      </c>
      <c r="W11" s="90"/>
      <c r="X11" s="90"/>
      <c r="Y11" s="90"/>
      <c r="Z11" s="90"/>
      <c r="AA11" s="90" t="s">
        <v>98</v>
      </c>
      <c r="AB11" s="90"/>
      <c r="AC11" s="90" t="s">
        <v>125</v>
      </c>
      <c r="AD11" s="90" t="s">
        <v>118</v>
      </c>
      <c r="AE11" s="90" t="s">
        <v>126</v>
      </c>
      <c r="AF11" s="90"/>
      <c r="AG11" s="90"/>
      <c r="AH11" s="96" t="s">
        <v>145</v>
      </c>
      <c r="AI11" s="96" t="s">
        <v>160</v>
      </c>
      <c r="AJ11" s="96" t="s">
        <v>158</v>
      </c>
      <c r="AK11" s="96" t="s">
        <v>155</v>
      </c>
      <c r="AL11" s="90"/>
      <c r="AM11" s="90"/>
      <c r="AN11" s="96" t="s">
        <v>171</v>
      </c>
    </row>
    <row r="12" spans="1:40" ht="15" x14ac:dyDescent="0.2">
      <c r="A12" s="69" t="str">
        <f>Punkte!C12</f>
        <v>Schäfer, Ronald</v>
      </c>
      <c r="B12" s="81">
        <v>0</v>
      </c>
      <c r="C12" s="81">
        <v>5</v>
      </c>
      <c r="D12" s="81">
        <v>5</v>
      </c>
      <c r="E12" s="81">
        <v>5</v>
      </c>
      <c r="F12" s="88">
        <v>5</v>
      </c>
      <c r="G12" s="88">
        <v>0</v>
      </c>
      <c r="H12" s="81">
        <v>2</v>
      </c>
      <c r="I12" s="81">
        <v>4</v>
      </c>
      <c r="J12" s="81">
        <v>0</v>
      </c>
      <c r="K12" s="97">
        <v>5</v>
      </c>
      <c r="L12" s="97">
        <v>5</v>
      </c>
      <c r="M12" s="88">
        <v>2.5</v>
      </c>
      <c r="N12" s="82">
        <v>3</v>
      </c>
      <c r="O12" s="82">
        <v>0</v>
      </c>
      <c r="P12" s="91">
        <v>5</v>
      </c>
      <c r="Q12" s="81">
        <v>5</v>
      </c>
      <c r="R12" s="88">
        <v>5</v>
      </c>
      <c r="S12" s="88">
        <v>1.5</v>
      </c>
      <c r="T12" s="89">
        <f t="shared" si="0"/>
        <v>58</v>
      </c>
      <c r="U12" s="89">
        <f>Punkte!Z12</f>
        <v>58</v>
      </c>
      <c r="V12" s="89" t="str">
        <f t="shared" si="1"/>
        <v>ok</v>
      </c>
      <c r="W12" s="90" t="s">
        <v>84</v>
      </c>
      <c r="X12" s="90"/>
      <c r="Y12" s="90"/>
      <c r="Z12" s="90"/>
      <c r="AA12" s="90"/>
      <c r="AB12" s="90" t="s">
        <v>88</v>
      </c>
      <c r="AC12" s="90" t="s">
        <v>124</v>
      </c>
      <c r="AD12" s="90" t="s">
        <v>130</v>
      </c>
      <c r="AE12" s="90" t="s">
        <v>128</v>
      </c>
      <c r="AF12" s="90"/>
      <c r="AG12" s="90"/>
      <c r="AH12" s="96" t="s">
        <v>148</v>
      </c>
      <c r="AI12" s="96" t="s">
        <v>164</v>
      </c>
      <c r="AJ12" s="96" t="s">
        <v>79</v>
      </c>
      <c r="AK12" s="90"/>
      <c r="AL12" s="90"/>
      <c r="AM12" s="90"/>
      <c r="AN12" s="96" t="s">
        <v>170</v>
      </c>
    </row>
    <row r="13" spans="1:40" ht="15" x14ac:dyDescent="0.2">
      <c r="A13" s="69" t="str">
        <f>Punkte!C13</f>
        <v>Richter, Frank</v>
      </c>
      <c r="B13" s="81">
        <v>5</v>
      </c>
      <c r="C13" s="81">
        <v>0</v>
      </c>
      <c r="D13" s="81">
        <v>5</v>
      </c>
      <c r="E13" s="81">
        <v>5</v>
      </c>
      <c r="F13" s="81">
        <v>2</v>
      </c>
      <c r="G13" s="88" t="s">
        <v>55</v>
      </c>
      <c r="H13" s="81">
        <v>3</v>
      </c>
      <c r="I13" s="81">
        <v>2</v>
      </c>
      <c r="J13" s="81">
        <v>0</v>
      </c>
      <c r="K13" s="97">
        <v>5</v>
      </c>
      <c r="L13" s="97">
        <v>5</v>
      </c>
      <c r="M13" s="88">
        <v>5</v>
      </c>
      <c r="N13" s="82">
        <v>3</v>
      </c>
      <c r="O13" s="82">
        <v>0</v>
      </c>
      <c r="P13" s="82">
        <v>4</v>
      </c>
      <c r="Q13" s="81">
        <v>5</v>
      </c>
      <c r="R13" s="88">
        <v>5</v>
      </c>
      <c r="S13" s="88">
        <v>3.5</v>
      </c>
      <c r="T13" s="89">
        <f t="shared" si="0"/>
        <v>57.5</v>
      </c>
      <c r="U13" s="89">
        <f>Punkte!Z13</f>
        <v>57.5</v>
      </c>
      <c r="V13" s="89" t="str">
        <f t="shared" si="1"/>
        <v>ok</v>
      </c>
      <c r="W13" s="90"/>
      <c r="X13" s="90" t="s">
        <v>83</v>
      </c>
      <c r="Y13" s="90"/>
      <c r="Z13" s="90"/>
      <c r="AA13" s="90" t="s">
        <v>105</v>
      </c>
      <c r="AB13" s="90"/>
      <c r="AC13" s="90" t="s">
        <v>133</v>
      </c>
      <c r="AD13" s="90" t="s">
        <v>121</v>
      </c>
      <c r="AE13" s="90" t="s">
        <v>128</v>
      </c>
      <c r="AF13" s="93"/>
      <c r="AG13" s="90"/>
      <c r="AH13" s="90"/>
      <c r="AI13" s="96" t="s">
        <v>164</v>
      </c>
      <c r="AJ13" s="96" t="s">
        <v>158</v>
      </c>
      <c r="AK13" s="96" t="s">
        <v>159</v>
      </c>
      <c r="AL13" s="90"/>
      <c r="AM13" s="90"/>
      <c r="AN13" s="96" t="s">
        <v>174</v>
      </c>
    </row>
    <row r="14" spans="1:40" ht="15" x14ac:dyDescent="0.2">
      <c r="A14" s="69" t="str">
        <f>Punkte!C14</f>
        <v>Reddmann, Hauke</v>
      </c>
      <c r="B14" s="81">
        <v>5</v>
      </c>
      <c r="C14" s="81">
        <v>5</v>
      </c>
      <c r="D14" s="81">
        <v>5</v>
      </c>
      <c r="E14" s="81">
        <v>5</v>
      </c>
      <c r="F14" s="81">
        <v>5</v>
      </c>
      <c r="G14" s="81">
        <v>0</v>
      </c>
      <c r="H14" s="81">
        <v>2</v>
      </c>
      <c r="I14" s="81">
        <v>2</v>
      </c>
      <c r="J14" s="81">
        <v>0</v>
      </c>
      <c r="K14" s="97">
        <v>5</v>
      </c>
      <c r="L14" s="97">
        <v>5</v>
      </c>
      <c r="M14" s="88" t="s">
        <v>55</v>
      </c>
      <c r="N14" s="82">
        <v>3</v>
      </c>
      <c r="O14" s="82">
        <v>0</v>
      </c>
      <c r="P14" s="91">
        <v>0</v>
      </c>
      <c r="Q14" s="81">
        <v>5</v>
      </c>
      <c r="R14" s="88">
        <v>5</v>
      </c>
      <c r="S14" s="88">
        <v>2.5</v>
      </c>
      <c r="T14" s="89">
        <f t="shared" si="0"/>
        <v>54.5</v>
      </c>
      <c r="U14" s="89">
        <f>Punkte!Z14</f>
        <v>54.5</v>
      </c>
      <c r="V14" s="89" t="str">
        <f t="shared" si="1"/>
        <v>ok</v>
      </c>
      <c r="W14" s="90"/>
      <c r="X14" s="90"/>
      <c r="Y14" s="90"/>
      <c r="Z14" s="90"/>
      <c r="AA14" s="90"/>
      <c r="AB14" s="90" t="s">
        <v>69</v>
      </c>
      <c r="AC14" s="90" t="s">
        <v>124</v>
      </c>
      <c r="AD14" s="90" t="s">
        <v>132</v>
      </c>
      <c r="AE14" s="90" t="s">
        <v>128</v>
      </c>
      <c r="AF14" s="93"/>
      <c r="AG14" s="90"/>
      <c r="AH14" s="90"/>
      <c r="AI14" s="96" t="s">
        <v>164</v>
      </c>
      <c r="AJ14" s="96" t="s">
        <v>158</v>
      </c>
      <c r="AK14" s="96" t="s">
        <v>165</v>
      </c>
      <c r="AL14" s="90"/>
      <c r="AM14" s="90"/>
      <c r="AN14" s="96" t="s">
        <v>169</v>
      </c>
    </row>
    <row r="15" spans="1:40" ht="15" x14ac:dyDescent="0.2">
      <c r="A15" s="69" t="str">
        <f>Punkte!C15</f>
        <v>Neef, Wilfried</v>
      </c>
      <c r="B15" s="81">
        <v>5</v>
      </c>
      <c r="C15" s="81">
        <v>5</v>
      </c>
      <c r="D15" s="81">
        <v>5</v>
      </c>
      <c r="E15" s="81">
        <v>5</v>
      </c>
      <c r="F15" s="81">
        <v>4</v>
      </c>
      <c r="G15" s="88">
        <v>0</v>
      </c>
      <c r="H15" s="81">
        <v>1</v>
      </c>
      <c r="I15" s="81">
        <v>2</v>
      </c>
      <c r="J15" s="81">
        <v>0</v>
      </c>
      <c r="K15" s="97">
        <v>5</v>
      </c>
      <c r="L15" s="97">
        <v>5</v>
      </c>
      <c r="M15" s="88">
        <v>0</v>
      </c>
      <c r="N15" s="82">
        <v>0</v>
      </c>
      <c r="O15" s="82">
        <v>0</v>
      </c>
      <c r="P15" s="82">
        <v>4</v>
      </c>
      <c r="Q15" s="81">
        <v>5</v>
      </c>
      <c r="R15" s="88">
        <v>5</v>
      </c>
      <c r="S15" s="88">
        <v>2.5</v>
      </c>
      <c r="T15" s="89">
        <f t="shared" si="0"/>
        <v>53.5</v>
      </c>
      <c r="U15" s="89">
        <f>Punkte!Z15</f>
        <v>53.5</v>
      </c>
      <c r="V15" s="89" t="str">
        <f t="shared" si="1"/>
        <v>ok</v>
      </c>
      <c r="W15" s="90"/>
      <c r="X15" s="90"/>
      <c r="Y15" s="90"/>
      <c r="Z15" s="90"/>
      <c r="AA15" s="90" t="s">
        <v>103</v>
      </c>
      <c r="AB15" s="90" t="s">
        <v>104</v>
      </c>
      <c r="AC15" s="90" t="s">
        <v>131</v>
      </c>
      <c r="AD15" s="90" t="s">
        <v>121</v>
      </c>
      <c r="AE15" s="90" t="s">
        <v>128</v>
      </c>
      <c r="AF15" s="90"/>
      <c r="AG15" s="90"/>
      <c r="AH15" s="96" t="s">
        <v>146</v>
      </c>
      <c r="AI15" s="96" t="s">
        <v>163</v>
      </c>
      <c r="AJ15" s="96" t="s">
        <v>79</v>
      </c>
      <c r="AK15" s="96" t="s">
        <v>159</v>
      </c>
      <c r="AL15" s="90"/>
      <c r="AM15" s="90"/>
      <c r="AN15" s="96" t="s">
        <v>171</v>
      </c>
    </row>
    <row r="16" spans="1:40" ht="15" x14ac:dyDescent="0.2">
      <c r="A16" s="69" t="str">
        <f>Punkte!C16</f>
        <v>Loßin, Sven-Hendrik</v>
      </c>
      <c r="B16" s="81">
        <v>5</v>
      </c>
      <c r="C16" s="81">
        <v>0</v>
      </c>
      <c r="D16" s="81">
        <v>0</v>
      </c>
      <c r="E16" s="88" t="s">
        <v>55</v>
      </c>
      <c r="F16" s="88">
        <v>4</v>
      </c>
      <c r="G16" s="88">
        <v>0</v>
      </c>
      <c r="H16" s="88">
        <v>5</v>
      </c>
      <c r="I16" s="81">
        <v>2</v>
      </c>
      <c r="J16" s="81">
        <v>1</v>
      </c>
      <c r="K16" s="97">
        <v>5</v>
      </c>
      <c r="L16" s="98">
        <v>5</v>
      </c>
      <c r="M16" s="88">
        <v>0</v>
      </c>
      <c r="N16" s="82">
        <v>5</v>
      </c>
      <c r="O16" s="82">
        <v>5</v>
      </c>
      <c r="P16" s="91">
        <v>4</v>
      </c>
      <c r="Q16" s="81">
        <v>5</v>
      </c>
      <c r="R16" s="88">
        <v>5</v>
      </c>
      <c r="S16" s="88">
        <v>2.5</v>
      </c>
      <c r="T16" s="89">
        <f t="shared" si="0"/>
        <v>53.5</v>
      </c>
      <c r="U16" s="89">
        <f>Punkte!Z16</f>
        <v>53.5</v>
      </c>
      <c r="V16" s="89" t="str">
        <f t="shared" si="1"/>
        <v>ok</v>
      </c>
      <c r="W16" s="90"/>
      <c r="X16" s="90" t="s">
        <v>81</v>
      </c>
      <c r="Y16" s="90" t="s">
        <v>78</v>
      </c>
      <c r="Z16" s="90"/>
      <c r="AA16" s="90" t="s">
        <v>87</v>
      </c>
      <c r="AB16" s="90" t="s">
        <v>102</v>
      </c>
      <c r="AC16" s="90"/>
      <c r="AD16" s="90" t="s">
        <v>121</v>
      </c>
      <c r="AE16" s="90" t="s">
        <v>123</v>
      </c>
      <c r="AF16" s="90"/>
      <c r="AG16" s="90"/>
      <c r="AH16" s="96" t="s">
        <v>69</v>
      </c>
      <c r="AI16" s="90"/>
      <c r="AJ16" s="90"/>
      <c r="AK16" s="96" t="s">
        <v>159</v>
      </c>
      <c r="AL16" s="90"/>
      <c r="AM16" s="90"/>
      <c r="AN16" s="96" t="s">
        <v>171</v>
      </c>
    </row>
    <row r="17" spans="1:40" ht="15" x14ac:dyDescent="0.2">
      <c r="A17" s="69" t="str">
        <f>Punkte!C17</f>
        <v>Boer, Johan de</v>
      </c>
      <c r="B17" s="88">
        <v>5</v>
      </c>
      <c r="C17" s="81">
        <v>5</v>
      </c>
      <c r="D17" s="81">
        <v>5</v>
      </c>
      <c r="E17" s="88" t="s">
        <v>55</v>
      </c>
      <c r="F17" s="88">
        <v>0</v>
      </c>
      <c r="G17" s="81">
        <v>3</v>
      </c>
      <c r="H17" s="81">
        <v>0</v>
      </c>
      <c r="I17" s="81">
        <v>0</v>
      </c>
      <c r="J17" s="81">
        <v>3</v>
      </c>
      <c r="K17" s="97">
        <v>5</v>
      </c>
      <c r="L17" s="97">
        <v>5</v>
      </c>
      <c r="M17" s="88">
        <v>0</v>
      </c>
      <c r="N17" s="82">
        <v>0</v>
      </c>
      <c r="O17" s="82">
        <v>4</v>
      </c>
      <c r="P17" s="91">
        <v>5</v>
      </c>
      <c r="Q17" s="81">
        <v>5</v>
      </c>
      <c r="R17" s="88">
        <v>5</v>
      </c>
      <c r="S17" s="88">
        <v>2.5</v>
      </c>
      <c r="T17" s="89">
        <f t="shared" si="0"/>
        <v>52.5</v>
      </c>
      <c r="U17" s="89">
        <f>Punkte!Z17</f>
        <v>52.5</v>
      </c>
      <c r="V17" s="89" t="str">
        <f t="shared" si="1"/>
        <v>ok</v>
      </c>
      <c r="W17" s="90"/>
      <c r="X17" s="90"/>
      <c r="Y17" s="90"/>
      <c r="Z17" s="90"/>
      <c r="AA17" s="90" t="s">
        <v>89</v>
      </c>
      <c r="AB17" s="90" t="s">
        <v>90</v>
      </c>
      <c r="AC17" s="90" t="s">
        <v>117</v>
      </c>
      <c r="AD17" s="90" t="s">
        <v>118</v>
      </c>
      <c r="AE17" s="90" t="s">
        <v>119</v>
      </c>
      <c r="AF17" s="90"/>
      <c r="AG17" s="90"/>
      <c r="AH17" s="96" t="s">
        <v>143</v>
      </c>
      <c r="AI17" s="96" t="s">
        <v>152</v>
      </c>
      <c r="AJ17" s="96" t="s">
        <v>153</v>
      </c>
      <c r="AK17" s="90"/>
      <c r="AL17" s="90"/>
      <c r="AM17" s="90"/>
      <c r="AN17" s="96" t="s">
        <v>169</v>
      </c>
    </row>
    <row r="18" spans="1:40" ht="15" x14ac:dyDescent="0.2">
      <c r="A18" s="69" t="str">
        <f>Punkte!C18</f>
        <v>Rothwell, Stephen</v>
      </c>
      <c r="B18" s="81">
        <v>5</v>
      </c>
      <c r="C18" s="81">
        <v>5</v>
      </c>
      <c r="D18" s="81">
        <v>0</v>
      </c>
      <c r="E18" s="81">
        <v>5</v>
      </c>
      <c r="F18" s="88">
        <v>2</v>
      </c>
      <c r="G18" s="88" t="s">
        <v>55</v>
      </c>
      <c r="H18" s="81">
        <v>3</v>
      </c>
      <c r="I18" s="88">
        <v>0</v>
      </c>
      <c r="J18" s="81">
        <v>2</v>
      </c>
      <c r="K18" s="97">
        <v>5</v>
      </c>
      <c r="L18" s="98">
        <v>5</v>
      </c>
      <c r="M18" s="88" t="s">
        <v>55</v>
      </c>
      <c r="N18" s="82">
        <v>0</v>
      </c>
      <c r="O18" s="82">
        <v>3</v>
      </c>
      <c r="P18" s="82">
        <v>5</v>
      </c>
      <c r="Q18" s="81">
        <v>5</v>
      </c>
      <c r="R18" s="88">
        <v>5</v>
      </c>
      <c r="S18" s="98" t="s">
        <v>55</v>
      </c>
      <c r="T18" s="89">
        <f t="shared" si="0"/>
        <v>50</v>
      </c>
      <c r="U18" s="89">
        <f>Punkte!Z18</f>
        <v>50</v>
      </c>
      <c r="V18" s="89" t="str">
        <f t="shared" si="1"/>
        <v>ok</v>
      </c>
      <c r="W18" s="90"/>
      <c r="X18" s="90"/>
      <c r="Y18" s="90" t="s">
        <v>78</v>
      </c>
      <c r="Z18" s="90"/>
      <c r="AA18" s="90" t="s">
        <v>105</v>
      </c>
      <c r="AB18" s="90"/>
      <c r="AC18" s="90" t="s">
        <v>133</v>
      </c>
      <c r="AD18" s="90" t="s">
        <v>118</v>
      </c>
      <c r="AE18" s="90" t="s">
        <v>134</v>
      </c>
      <c r="AF18" s="90"/>
      <c r="AG18" s="90"/>
      <c r="AH18" s="90"/>
      <c r="AI18" s="96" t="s">
        <v>152</v>
      </c>
      <c r="AJ18" s="96" t="s">
        <v>157</v>
      </c>
      <c r="AK18" s="90"/>
      <c r="AL18" s="90"/>
      <c r="AM18" s="90"/>
      <c r="AN18" s="92"/>
    </row>
    <row r="19" spans="1:40" ht="15" x14ac:dyDescent="0.2">
      <c r="A19" s="69" t="str">
        <f>Punkte!C19</f>
        <v>Banaszek, Marcin</v>
      </c>
      <c r="B19" s="81">
        <v>5</v>
      </c>
      <c r="C19" s="81">
        <v>5</v>
      </c>
      <c r="D19" s="81">
        <v>0</v>
      </c>
      <c r="E19" s="81">
        <v>1</v>
      </c>
      <c r="F19" s="81">
        <v>4</v>
      </c>
      <c r="G19" s="81">
        <v>0</v>
      </c>
      <c r="H19" s="81">
        <v>3</v>
      </c>
      <c r="I19" s="81">
        <v>4</v>
      </c>
      <c r="J19" s="81">
        <v>2</v>
      </c>
      <c r="K19" s="97">
        <v>5</v>
      </c>
      <c r="L19" s="97">
        <v>5</v>
      </c>
      <c r="M19" s="88" t="s">
        <v>55</v>
      </c>
      <c r="N19" s="82">
        <v>0</v>
      </c>
      <c r="O19" s="82">
        <v>2</v>
      </c>
      <c r="P19" s="99" t="s">
        <v>55</v>
      </c>
      <c r="Q19" s="81">
        <v>5</v>
      </c>
      <c r="R19" s="88">
        <v>5</v>
      </c>
      <c r="S19" s="88">
        <v>2.5</v>
      </c>
      <c r="T19" s="89">
        <f t="shared" si="0"/>
        <v>48.5</v>
      </c>
      <c r="U19" s="89">
        <f>Punkte!Z19</f>
        <v>48.5</v>
      </c>
      <c r="V19" s="89" t="str">
        <f t="shared" si="1"/>
        <v>ok</v>
      </c>
      <c r="W19" s="90"/>
      <c r="X19" s="90"/>
      <c r="Y19" s="90" t="s">
        <v>78</v>
      </c>
      <c r="Z19" s="90" t="s">
        <v>94</v>
      </c>
      <c r="AA19" s="90" t="s">
        <v>87</v>
      </c>
      <c r="AB19" s="90" t="s">
        <v>88</v>
      </c>
      <c r="AC19" s="90" t="s">
        <v>114</v>
      </c>
      <c r="AD19" s="90" t="s">
        <v>115</v>
      </c>
      <c r="AE19" s="90" t="s">
        <v>116</v>
      </c>
      <c r="AF19" s="90"/>
      <c r="AG19" s="90"/>
      <c r="AH19" s="90"/>
      <c r="AI19" s="96" t="s">
        <v>150</v>
      </c>
      <c r="AJ19" s="96" t="s">
        <v>151</v>
      </c>
      <c r="AK19" s="90"/>
      <c r="AL19" s="90"/>
      <c r="AM19" s="90"/>
      <c r="AN19" s="96" t="s">
        <v>168</v>
      </c>
    </row>
    <row r="20" spans="1:40" ht="15" x14ac:dyDescent="0.2">
      <c r="A20" s="69" t="str">
        <f>Punkte!C20</f>
        <v>Degenkolbe, Mirko</v>
      </c>
      <c r="B20" s="81">
        <v>5</v>
      </c>
      <c r="C20" s="81">
        <v>5</v>
      </c>
      <c r="D20" s="81">
        <v>0</v>
      </c>
      <c r="E20" s="81">
        <v>4</v>
      </c>
      <c r="F20" s="81">
        <v>0</v>
      </c>
      <c r="G20" s="81">
        <v>0</v>
      </c>
      <c r="H20" s="81">
        <v>2</v>
      </c>
      <c r="I20" s="81">
        <v>2</v>
      </c>
      <c r="J20" s="81">
        <v>1</v>
      </c>
      <c r="K20" s="97">
        <v>5</v>
      </c>
      <c r="L20" s="98">
        <v>5</v>
      </c>
      <c r="M20" s="88">
        <v>0</v>
      </c>
      <c r="N20" s="82">
        <v>4</v>
      </c>
      <c r="O20" s="91">
        <v>3</v>
      </c>
      <c r="P20" s="82">
        <v>0</v>
      </c>
      <c r="Q20" s="81">
        <v>5</v>
      </c>
      <c r="R20" s="88">
        <v>5</v>
      </c>
      <c r="S20" s="88">
        <v>1.5</v>
      </c>
      <c r="T20" s="89">
        <f t="shared" si="0"/>
        <v>47.5</v>
      </c>
      <c r="U20" s="89">
        <f>Punkte!Z20</f>
        <v>47.5</v>
      </c>
      <c r="V20" s="89" t="str">
        <f t="shared" si="1"/>
        <v>ok</v>
      </c>
      <c r="W20" s="90"/>
      <c r="X20" s="90"/>
      <c r="Y20" s="90" t="s">
        <v>78</v>
      </c>
      <c r="Z20" s="90" t="s">
        <v>91</v>
      </c>
      <c r="AA20" s="90" t="s">
        <v>95</v>
      </c>
      <c r="AB20" s="90" t="s">
        <v>96</v>
      </c>
      <c r="AC20" s="90" t="s">
        <v>120</v>
      </c>
      <c r="AD20" s="90" t="s">
        <v>121</v>
      </c>
      <c r="AE20" s="90" t="s">
        <v>123</v>
      </c>
      <c r="AF20" s="90"/>
      <c r="AG20" s="90"/>
      <c r="AH20" s="96" t="s">
        <v>144</v>
      </c>
      <c r="AI20" s="96" t="s">
        <v>156</v>
      </c>
      <c r="AJ20" s="96" t="s">
        <v>157</v>
      </c>
      <c r="AK20" s="96" t="s">
        <v>155</v>
      </c>
      <c r="AL20" s="90"/>
      <c r="AM20" s="90"/>
      <c r="AN20" s="96" t="s">
        <v>170</v>
      </c>
    </row>
    <row r="21" spans="1:40" ht="15" x14ac:dyDescent="0.2">
      <c r="A21" s="69" t="str">
        <f>Punkte!C21</f>
        <v>Schulze, Eberhard</v>
      </c>
      <c r="B21" s="81">
        <v>0</v>
      </c>
      <c r="C21" s="81">
        <v>5</v>
      </c>
      <c r="D21" s="81">
        <v>5</v>
      </c>
      <c r="E21" s="88">
        <v>5</v>
      </c>
      <c r="F21" s="88">
        <v>2</v>
      </c>
      <c r="G21" s="88">
        <v>1</v>
      </c>
      <c r="H21" s="81">
        <v>4</v>
      </c>
      <c r="I21" s="81">
        <v>0</v>
      </c>
      <c r="J21" s="81">
        <v>2</v>
      </c>
      <c r="K21" s="97">
        <v>5</v>
      </c>
      <c r="L21" s="88" t="s">
        <v>55</v>
      </c>
      <c r="M21" s="88" t="s">
        <v>55</v>
      </c>
      <c r="N21" s="82">
        <v>4.5</v>
      </c>
      <c r="O21" s="99" t="s">
        <v>55</v>
      </c>
      <c r="P21" s="91">
        <v>5</v>
      </c>
      <c r="Q21" s="81">
        <v>5</v>
      </c>
      <c r="R21" s="98" t="s">
        <v>55</v>
      </c>
      <c r="S21" s="88">
        <v>3.5</v>
      </c>
      <c r="T21" s="89">
        <f t="shared" si="0"/>
        <v>47</v>
      </c>
      <c r="U21" s="89">
        <f>Punkte!Z21</f>
        <v>47</v>
      </c>
      <c r="V21" s="89" t="str">
        <f t="shared" si="1"/>
        <v>ok</v>
      </c>
      <c r="W21" s="90" t="s">
        <v>79</v>
      </c>
      <c r="X21" s="90"/>
      <c r="Y21" s="90"/>
      <c r="Z21" s="90"/>
      <c r="AA21" s="90" t="s">
        <v>106</v>
      </c>
      <c r="AB21" s="90" t="s">
        <v>107</v>
      </c>
      <c r="AC21" s="96" t="s">
        <v>177</v>
      </c>
      <c r="AD21" s="90" t="s">
        <v>118</v>
      </c>
      <c r="AE21" s="90" t="s">
        <v>136</v>
      </c>
      <c r="AF21" s="90"/>
      <c r="AG21" s="90"/>
      <c r="AH21" s="90"/>
      <c r="AI21" s="96" t="s">
        <v>160</v>
      </c>
      <c r="AJ21" s="90"/>
      <c r="AK21" s="90"/>
      <c r="AL21" s="90"/>
      <c r="AM21" s="90"/>
      <c r="AN21" s="96" t="s">
        <v>172</v>
      </c>
    </row>
    <row r="22" spans="1:40" ht="15" x14ac:dyDescent="0.2">
      <c r="A22" s="69" t="str">
        <f>Punkte!C22</f>
        <v>Walther, Thomas</v>
      </c>
      <c r="B22" s="81">
        <v>0</v>
      </c>
      <c r="C22" s="81">
        <v>5</v>
      </c>
      <c r="D22" s="81">
        <v>5</v>
      </c>
      <c r="E22" s="81">
        <v>5</v>
      </c>
      <c r="F22" s="81">
        <v>2</v>
      </c>
      <c r="G22" s="81">
        <v>0</v>
      </c>
      <c r="H22" s="81">
        <v>1</v>
      </c>
      <c r="I22" s="81">
        <v>0</v>
      </c>
      <c r="J22" s="82">
        <v>2</v>
      </c>
      <c r="K22" s="97">
        <v>5</v>
      </c>
      <c r="L22" s="97">
        <v>5</v>
      </c>
      <c r="M22" s="88">
        <v>0</v>
      </c>
      <c r="N22" s="82">
        <v>0</v>
      </c>
      <c r="O22" s="82">
        <v>4</v>
      </c>
      <c r="P22" s="91">
        <v>0</v>
      </c>
      <c r="Q22" s="81">
        <v>5</v>
      </c>
      <c r="R22" s="88">
        <v>5</v>
      </c>
      <c r="S22" s="88">
        <v>2.5</v>
      </c>
      <c r="T22" s="89">
        <f t="shared" si="0"/>
        <v>46.5</v>
      </c>
      <c r="U22" s="89">
        <f>Punkte!Z22</f>
        <v>46.5</v>
      </c>
      <c r="V22" s="89" t="str">
        <f t="shared" si="1"/>
        <v>ok</v>
      </c>
      <c r="W22" s="90" t="s">
        <v>79</v>
      </c>
      <c r="X22" s="90"/>
      <c r="Y22" s="90"/>
      <c r="Z22" s="90"/>
      <c r="AA22" s="90" t="s">
        <v>105</v>
      </c>
      <c r="AB22" s="90" t="s">
        <v>104</v>
      </c>
      <c r="AC22" s="90" t="s">
        <v>131</v>
      </c>
      <c r="AD22" s="90" t="s">
        <v>118</v>
      </c>
      <c r="AE22" s="90" t="s">
        <v>116</v>
      </c>
      <c r="AF22" s="90"/>
      <c r="AG22" s="90"/>
      <c r="AH22" s="96" t="s">
        <v>84</v>
      </c>
      <c r="AI22" s="96" t="s">
        <v>150</v>
      </c>
      <c r="AJ22" s="96" t="s">
        <v>153</v>
      </c>
      <c r="AK22" s="96" t="s">
        <v>155</v>
      </c>
      <c r="AL22" s="90"/>
      <c r="AM22" s="90"/>
      <c r="AN22" s="96" t="s">
        <v>176</v>
      </c>
    </row>
    <row r="23" spans="1:40" ht="15" x14ac:dyDescent="0.2">
      <c r="A23" s="69" t="str">
        <f>Punkte!C23</f>
        <v>Gülke, Volker</v>
      </c>
      <c r="B23" s="81">
        <v>0</v>
      </c>
      <c r="C23" s="81">
        <v>5</v>
      </c>
      <c r="D23" s="81">
        <v>5</v>
      </c>
      <c r="E23" s="81">
        <v>5</v>
      </c>
      <c r="F23" s="88" t="s">
        <v>55</v>
      </c>
      <c r="G23" s="81">
        <v>0</v>
      </c>
      <c r="H23" s="81">
        <v>2</v>
      </c>
      <c r="I23" s="81">
        <v>0</v>
      </c>
      <c r="J23" s="82">
        <v>1</v>
      </c>
      <c r="K23" s="97">
        <v>5</v>
      </c>
      <c r="L23" s="97">
        <v>5</v>
      </c>
      <c r="M23" s="88" t="s">
        <v>55</v>
      </c>
      <c r="N23" s="82">
        <v>1.5</v>
      </c>
      <c r="O23" s="82">
        <v>0</v>
      </c>
      <c r="P23" s="91">
        <v>4</v>
      </c>
      <c r="Q23" s="81">
        <v>5</v>
      </c>
      <c r="R23" s="88">
        <v>5</v>
      </c>
      <c r="S23" s="88">
        <v>1.5</v>
      </c>
      <c r="T23" s="89">
        <f t="shared" si="0"/>
        <v>45</v>
      </c>
      <c r="U23" s="89">
        <f>Punkte!Z23</f>
        <v>45</v>
      </c>
      <c r="V23" s="89" t="str">
        <f t="shared" si="1"/>
        <v>ok</v>
      </c>
      <c r="W23" s="90" t="s">
        <v>79</v>
      </c>
      <c r="X23" s="90"/>
      <c r="Y23" s="90"/>
      <c r="Z23" s="90"/>
      <c r="AA23" s="90"/>
      <c r="AB23" s="90" t="s">
        <v>97</v>
      </c>
      <c r="AC23" s="90" t="s">
        <v>124</v>
      </c>
      <c r="AD23" s="90" t="s">
        <v>118</v>
      </c>
      <c r="AE23" s="90" t="s">
        <v>123</v>
      </c>
      <c r="AF23" s="90"/>
      <c r="AG23" s="90"/>
      <c r="AH23" s="90"/>
      <c r="AI23" s="96" t="s">
        <v>94</v>
      </c>
      <c r="AJ23" s="96" t="s">
        <v>158</v>
      </c>
      <c r="AK23" s="96" t="s">
        <v>159</v>
      </c>
      <c r="AM23" s="90"/>
      <c r="AN23" s="96" t="s">
        <v>170</v>
      </c>
    </row>
    <row r="24" spans="1:40" ht="15" x14ac:dyDescent="0.2">
      <c r="A24" s="69" t="str">
        <f>Punkte!C24</f>
        <v>Rein, Andreas</v>
      </c>
      <c r="B24" s="81">
        <v>0</v>
      </c>
      <c r="C24" s="81">
        <v>5</v>
      </c>
      <c r="D24" s="81">
        <v>5</v>
      </c>
      <c r="E24" s="81">
        <v>5</v>
      </c>
      <c r="F24" s="81">
        <v>4</v>
      </c>
      <c r="G24" s="81">
        <v>0</v>
      </c>
      <c r="H24" s="81">
        <v>1</v>
      </c>
      <c r="I24" s="81">
        <v>0</v>
      </c>
      <c r="J24" s="82">
        <v>0</v>
      </c>
      <c r="K24" s="97">
        <v>5</v>
      </c>
      <c r="L24" s="97">
        <v>5</v>
      </c>
      <c r="M24" s="88" t="s">
        <v>55</v>
      </c>
      <c r="N24" s="82">
        <v>0</v>
      </c>
      <c r="O24" s="99" t="s">
        <v>55</v>
      </c>
      <c r="P24" s="91">
        <v>0</v>
      </c>
      <c r="Q24" s="81">
        <v>5</v>
      </c>
      <c r="R24" s="88">
        <v>5</v>
      </c>
      <c r="S24" s="88">
        <v>2.5</v>
      </c>
      <c r="T24" s="89">
        <f t="shared" si="0"/>
        <v>42.5</v>
      </c>
      <c r="U24" s="89">
        <f>Punkte!Z24</f>
        <v>42.5</v>
      </c>
      <c r="V24" s="89" t="str">
        <f t="shared" si="1"/>
        <v>ok</v>
      </c>
      <c r="W24" s="90" t="s">
        <v>82</v>
      </c>
      <c r="X24" s="90"/>
      <c r="Y24" s="90"/>
      <c r="Z24" s="90"/>
      <c r="AA24" s="90" t="s">
        <v>103</v>
      </c>
      <c r="AB24" s="90" t="s">
        <v>96</v>
      </c>
      <c r="AC24" s="90" t="s">
        <v>131</v>
      </c>
      <c r="AD24" s="90" t="s">
        <v>118</v>
      </c>
      <c r="AE24" s="90" t="s">
        <v>128</v>
      </c>
      <c r="AF24" s="90"/>
      <c r="AG24" s="90"/>
      <c r="AH24" s="90"/>
      <c r="AI24" s="96" t="s">
        <v>150</v>
      </c>
      <c r="AJ24" s="90"/>
      <c r="AK24" s="96" t="s">
        <v>165</v>
      </c>
      <c r="AM24" s="90"/>
      <c r="AN24" s="96" t="s">
        <v>173</v>
      </c>
    </row>
    <row r="25" spans="1:40" ht="15" x14ac:dyDescent="0.2">
      <c r="A25" s="69" t="str">
        <f>Punkte!C25</f>
        <v>Czeremin, Claus</v>
      </c>
      <c r="B25" s="81">
        <v>5</v>
      </c>
      <c r="C25" s="81">
        <v>5</v>
      </c>
      <c r="D25" s="81">
        <v>0</v>
      </c>
      <c r="E25" s="81">
        <v>4</v>
      </c>
      <c r="F25" s="81">
        <v>0</v>
      </c>
      <c r="G25" s="81">
        <v>1</v>
      </c>
      <c r="H25" s="81">
        <v>2</v>
      </c>
      <c r="I25" s="81">
        <v>2</v>
      </c>
      <c r="J25" s="82">
        <v>3</v>
      </c>
      <c r="K25" s="97">
        <v>5</v>
      </c>
      <c r="L25" s="97">
        <v>0</v>
      </c>
      <c r="M25" s="88" t="s">
        <v>55</v>
      </c>
      <c r="N25" s="82">
        <v>3.5</v>
      </c>
      <c r="O25" s="82">
        <v>0</v>
      </c>
      <c r="P25" s="91">
        <v>0</v>
      </c>
      <c r="Q25" s="81">
        <v>5</v>
      </c>
      <c r="R25" s="88">
        <v>5</v>
      </c>
      <c r="S25" s="88">
        <v>1.5</v>
      </c>
      <c r="T25" s="89">
        <f t="shared" si="0"/>
        <v>42</v>
      </c>
      <c r="U25" s="89">
        <f>Punkte!Z25</f>
        <v>42</v>
      </c>
      <c r="V25" s="89" t="str">
        <f t="shared" si="1"/>
        <v>ok</v>
      </c>
      <c r="W25" s="90"/>
      <c r="X25" s="90"/>
      <c r="Y25" s="90" t="s">
        <v>78</v>
      </c>
      <c r="Z25" s="90" t="s">
        <v>91</v>
      </c>
      <c r="AA25" s="90" t="s">
        <v>92</v>
      </c>
      <c r="AB25" s="90" t="s">
        <v>93</v>
      </c>
      <c r="AC25" s="90" t="s">
        <v>120</v>
      </c>
      <c r="AD25" s="90" t="s">
        <v>121</v>
      </c>
      <c r="AE25" s="90" t="s">
        <v>122</v>
      </c>
      <c r="AF25" s="90"/>
      <c r="AG25" s="96" t="s">
        <v>84</v>
      </c>
      <c r="AH25" s="90"/>
      <c r="AI25" s="96" t="s">
        <v>154</v>
      </c>
      <c r="AJ25" s="96" t="s">
        <v>79</v>
      </c>
      <c r="AK25" s="96" t="s">
        <v>155</v>
      </c>
      <c r="AM25" s="90"/>
      <c r="AN25" s="96" t="s">
        <v>170</v>
      </c>
    </row>
    <row r="26" spans="1:40" ht="15" x14ac:dyDescent="0.2">
      <c r="A26" s="69" t="str">
        <f>Punkte!C26</f>
        <v>Thannheiser, Thomas</v>
      </c>
      <c r="B26" s="81">
        <v>5</v>
      </c>
      <c r="C26" s="81">
        <v>0</v>
      </c>
      <c r="D26" s="81">
        <v>5</v>
      </c>
      <c r="E26" s="81">
        <v>5</v>
      </c>
      <c r="F26" s="88" t="s">
        <v>55</v>
      </c>
      <c r="G26" s="88" t="s">
        <v>55</v>
      </c>
      <c r="H26" s="81">
        <v>1</v>
      </c>
      <c r="I26" s="81">
        <v>2</v>
      </c>
      <c r="J26" s="82">
        <v>0</v>
      </c>
      <c r="K26" s="97">
        <v>5</v>
      </c>
      <c r="L26" s="97">
        <v>4</v>
      </c>
      <c r="M26" s="88" t="s">
        <v>55</v>
      </c>
      <c r="N26" s="82">
        <v>0</v>
      </c>
      <c r="O26" s="82">
        <v>0</v>
      </c>
      <c r="P26" s="91">
        <v>0</v>
      </c>
      <c r="Q26" s="81">
        <v>5</v>
      </c>
      <c r="R26" s="88">
        <v>5</v>
      </c>
      <c r="S26" s="98" t="s">
        <v>55</v>
      </c>
      <c r="T26" s="89">
        <f t="shared" si="0"/>
        <v>37</v>
      </c>
      <c r="U26" s="89">
        <f>Punkte!Z26</f>
        <v>37</v>
      </c>
      <c r="V26" s="89" t="str">
        <f t="shared" si="1"/>
        <v>ok</v>
      </c>
      <c r="W26" s="90"/>
      <c r="X26" s="90" t="s">
        <v>81</v>
      </c>
      <c r="Y26" s="90"/>
      <c r="Z26" s="90"/>
      <c r="AA26" s="90"/>
      <c r="AB26" s="90"/>
      <c r="AC26" s="90" t="s">
        <v>138</v>
      </c>
      <c r="AD26" s="90" t="s">
        <v>121</v>
      </c>
      <c r="AE26" s="90" t="s">
        <v>128</v>
      </c>
      <c r="AF26" s="90"/>
      <c r="AG26" s="96" t="s">
        <v>147</v>
      </c>
      <c r="AH26" s="90"/>
      <c r="AI26" s="96" t="s">
        <v>150</v>
      </c>
      <c r="AJ26" s="96" t="s">
        <v>166</v>
      </c>
      <c r="AK26" s="96" t="s">
        <v>165</v>
      </c>
      <c r="AM26" s="90"/>
      <c r="AN26" s="90"/>
    </row>
    <row r="27" spans="1:40" ht="15" x14ac:dyDescent="0.2">
      <c r="A27" s="69" t="str">
        <f>Punkte!C27</f>
        <v>Kaufhold, Thomas</v>
      </c>
      <c r="B27" s="81">
        <v>0</v>
      </c>
      <c r="C27" s="81">
        <v>5</v>
      </c>
      <c r="D27" s="81">
        <v>5</v>
      </c>
      <c r="E27" s="81">
        <v>4</v>
      </c>
      <c r="F27" s="81">
        <v>0</v>
      </c>
      <c r="G27" s="81">
        <v>0</v>
      </c>
      <c r="H27" s="81">
        <v>5</v>
      </c>
      <c r="I27" s="81">
        <v>0</v>
      </c>
      <c r="J27" s="82">
        <v>0</v>
      </c>
      <c r="K27" s="97">
        <v>5</v>
      </c>
      <c r="L27" s="98" t="s">
        <v>55</v>
      </c>
      <c r="M27" s="88" t="s">
        <v>55</v>
      </c>
      <c r="N27" s="82">
        <v>0</v>
      </c>
      <c r="O27" s="82">
        <v>3</v>
      </c>
      <c r="P27" s="99" t="s">
        <v>55</v>
      </c>
      <c r="Q27" s="81">
        <v>5</v>
      </c>
      <c r="R27" s="98" t="s">
        <v>55</v>
      </c>
      <c r="S27" s="98" t="s">
        <v>55</v>
      </c>
      <c r="T27" s="89">
        <f t="shared" si="0"/>
        <v>32</v>
      </c>
      <c r="U27" s="89">
        <f>Punkte!Z27</f>
        <v>32</v>
      </c>
      <c r="V27" s="89" t="str">
        <f t="shared" si="1"/>
        <v>ok</v>
      </c>
      <c r="W27" s="90" t="s">
        <v>80</v>
      </c>
      <c r="X27" s="90"/>
      <c r="Y27" s="90"/>
      <c r="Z27" s="90" t="s">
        <v>99</v>
      </c>
      <c r="AA27" s="90" t="s">
        <v>89</v>
      </c>
      <c r="AB27" s="90" t="s">
        <v>100</v>
      </c>
      <c r="AC27" s="90"/>
      <c r="AD27" s="90" t="s">
        <v>118</v>
      </c>
      <c r="AE27" s="90" t="s">
        <v>128</v>
      </c>
      <c r="AF27" s="90"/>
      <c r="AG27" s="90"/>
      <c r="AH27" s="90"/>
      <c r="AI27" s="96" t="s">
        <v>150</v>
      </c>
      <c r="AJ27" s="96" t="s">
        <v>162</v>
      </c>
      <c r="AK27" s="90"/>
      <c r="AM27" s="90"/>
      <c r="AN27" s="90"/>
    </row>
    <row r="28" spans="1:40" ht="15" x14ac:dyDescent="0.2">
      <c r="A28" s="69" t="str">
        <f>Punkte!C28</f>
        <v>Sieberg, Rolf</v>
      </c>
      <c r="B28" s="81">
        <v>0</v>
      </c>
      <c r="C28" s="81">
        <v>5</v>
      </c>
      <c r="D28" s="81">
        <v>0</v>
      </c>
      <c r="E28" s="81">
        <v>3</v>
      </c>
      <c r="F28" s="88">
        <v>3</v>
      </c>
      <c r="G28" s="88" t="s">
        <v>55</v>
      </c>
      <c r="H28" s="81">
        <v>2</v>
      </c>
      <c r="I28" s="81">
        <v>0</v>
      </c>
      <c r="J28" s="82">
        <v>0</v>
      </c>
      <c r="K28" s="97">
        <v>5</v>
      </c>
      <c r="L28" s="98">
        <v>2.5</v>
      </c>
      <c r="M28" s="88" t="s">
        <v>55</v>
      </c>
      <c r="N28" s="82">
        <v>0</v>
      </c>
      <c r="O28" s="82">
        <v>0</v>
      </c>
      <c r="P28" s="91">
        <v>0</v>
      </c>
      <c r="Q28" s="81">
        <v>2.5</v>
      </c>
      <c r="R28" s="88">
        <v>5</v>
      </c>
      <c r="S28" s="88">
        <v>1.5</v>
      </c>
      <c r="T28" s="89">
        <f t="shared" si="0"/>
        <v>29.5</v>
      </c>
      <c r="U28" s="89">
        <f>Punkte!Z28</f>
        <v>29.5</v>
      </c>
      <c r="V28" s="89" t="str">
        <f t="shared" si="1"/>
        <v>ok</v>
      </c>
      <c r="W28" s="90" t="s">
        <v>79</v>
      </c>
      <c r="X28" s="90"/>
      <c r="Y28" s="90" t="s">
        <v>70</v>
      </c>
      <c r="Z28" s="90" t="s">
        <v>109</v>
      </c>
      <c r="AA28" s="90" t="s">
        <v>110</v>
      </c>
      <c r="AB28" s="90"/>
      <c r="AC28" s="90" t="s">
        <v>137</v>
      </c>
      <c r="AD28" s="90" t="s">
        <v>118</v>
      </c>
      <c r="AE28" s="90" t="s">
        <v>128</v>
      </c>
      <c r="AF28" s="90"/>
      <c r="AG28" s="96" t="s">
        <v>149</v>
      </c>
      <c r="AH28" s="90"/>
      <c r="AI28" s="96" t="s">
        <v>150</v>
      </c>
      <c r="AJ28" s="96" t="s">
        <v>79</v>
      </c>
      <c r="AK28" s="96" t="s">
        <v>165</v>
      </c>
      <c r="AL28" s="100" t="s">
        <v>175</v>
      </c>
      <c r="AM28" s="90"/>
      <c r="AN28" s="96" t="s">
        <v>170</v>
      </c>
    </row>
    <row r="29" spans="1:40" ht="15" x14ac:dyDescent="0.2">
      <c r="A29" s="69" t="str">
        <f>Punkte!C29</f>
        <v>Schmidt, Peter</v>
      </c>
      <c r="B29" s="81">
        <v>0</v>
      </c>
      <c r="C29" s="81">
        <v>0</v>
      </c>
      <c r="D29" s="81">
        <v>0</v>
      </c>
      <c r="E29" s="88" t="s">
        <v>55</v>
      </c>
      <c r="F29" s="81">
        <v>0</v>
      </c>
      <c r="G29" s="88" t="s">
        <v>55</v>
      </c>
      <c r="H29" s="81">
        <v>1</v>
      </c>
      <c r="I29" s="81">
        <v>2</v>
      </c>
      <c r="J29" s="82">
        <v>3</v>
      </c>
      <c r="K29" s="97">
        <v>5</v>
      </c>
      <c r="L29" s="98">
        <v>5</v>
      </c>
      <c r="M29" s="88" t="s">
        <v>55</v>
      </c>
      <c r="N29" s="99" t="s">
        <v>55</v>
      </c>
      <c r="O29" s="82">
        <v>2</v>
      </c>
      <c r="P29" s="91">
        <v>4</v>
      </c>
      <c r="Q29" s="81">
        <v>5</v>
      </c>
      <c r="R29" s="98" t="s">
        <v>55</v>
      </c>
      <c r="S29" s="98" t="s">
        <v>55</v>
      </c>
      <c r="T29" s="89">
        <f t="shared" si="0"/>
        <v>27</v>
      </c>
      <c r="U29" s="89">
        <f>Punkte!Z29</f>
        <v>27</v>
      </c>
      <c r="V29" s="89" t="str">
        <f t="shared" si="1"/>
        <v>ok</v>
      </c>
      <c r="W29" s="90" t="s">
        <v>79</v>
      </c>
      <c r="X29" s="90" t="s">
        <v>85</v>
      </c>
      <c r="Y29" s="90" t="s">
        <v>86</v>
      </c>
      <c r="Z29" s="90"/>
      <c r="AA29" s="90" t="s">
        <v>92</v>
      </c>
      <c r="AB29" s="90"/>
      <c r="AC29" s="90" t="s">
        <v>135</v>
      </c>
      <c r="AD29" s="90" t="s">
        <v>121</v>
      </c>
      <c r="AE29" s="90" t="s">
        <v>126</v>
      </c>
      <c r="AF29" s="90"/>
      <c r="AG29" s="90"/>
      <c r="AH29" s="90"/>
      <c r="AI29" s="90"/>
      <c r="AJ29" s="96" t="s">
        <v>151</v>
      </c>
      <c r="AK29" s="96" t="s">
        <v>159</v>
      </c>
      <c r="AM29" s="90"/>
      <c r="AN29" s="90"/>
    </row>
    <row r="30" spans="1:40" ht="15" x14ac:dyDescent="0.2">
      <c r="A30" s="69" t="str">
        <f>Punkte!C30</f>
        <v>Hoffer, Hayo</v>
      </c>
      <c r="B30" s="88" t="s">
        <v>55</v>
      </c>
      <c r="C30" s="88" t="s">
        <v>55</v>
      </c>
      <c r="D30" s="88" t="s">
        <v>55</v>
      </c>
      <c r="E30" s="88" t="s">
        <v>55</v>
      </c>
      <c r="F30" s="88">
        <v>0</v>
      </c>
      <c r="G30" s="88" t="s">
        <v>55</v>
      </c>
      <c r="H30" s="88">
        <v>0</v>
      </c>
      <c r="I30" s="88">
        <v>2</v>
      </c>
      <c r="J30" s="88">
        <v>1</v>
      </c>
      <c r="K30" s="88" t="s">
        <v>55</v>
      </c>
      <c r="L30" s="88" t="s">
        <v>55</v>
      </c>
      <c r="M30" s="88" t="s">
        <v>55</v>
      </c>
      <c r="N30" s="88">
        <v>0</v>
      </c>
      <c r="O30" s="88" t="s">
        <v>55</v>
      </c>
      <c r="P30" s="88" t="s">
        <v>55</v>
      </c>
      <c r="Q30" s="88" t="s">
        <v>55</v>
      </c>
      <c r="R30" s="88" t="s">
        <v>55</v>
      </c>
      <c r="S30" s="88" t="s">
        <v>55</v>
      </c>
      <c r="T30" s="89">
        <f t="shared" si="0"/>
        <v>3</v>
      </c>
      <c r="U30" s="89">
        <f>Punkte!Z30</f>
        <v>3</v>
      </c>
      <c r="V30" s="89" t="str">
        <f t="shared" si="1"/>
        <v>ok</v>
      </c>
      <c r="W30" s="90"/>
      <c r="X30" s="90"/>
      <c r="Y30" s="90"/>
      <c r="Z30" s="90"/>
      <c r="AA30" s="90" t="s">
        <v>89</v>
      </c>
      <c r="AB30" s="90"/>
      <c r="AC30" s="90" t="s">
        <v>127</v>
      </c>
      <c r="AD30" s="90" t="s">
        <v>121</v>
      </c>
      <c r="AE30" s="90" t="s">
        <v>123</v>
      </c>
      <c r="AF30" s="90"/>
      <c r="AG30" s="90"/>
      <c r="AH30" s="90"/>
      <c r="AI30" s="96" t="s">
        <v>161</v>
      </c>
      <c r="AJ30" s="90"/>
      <c r="AK30" s="90"/>
      <c r="AM30" s="90"/>
      <c r="AN30" s="90"/>
    </row>
    <row r="31" spans="1:40" x14ac:dyDescent="0.2">
      <c r="B31" s="94">
        <f>AVERAGEA(B4:B30)</f>
        <v>3.1481481481481484</v>
      </c>
      <c r="C31" s="94">
        <f t="shared" ref="C31:S31" si="2">AVERAGEA(C4:C30)</f>
        <v>4.0740740740740744</v>
      </c>
      <c r="D31" s="94">
        <f t="shared" si="2"/>
        <v>3.5185185185185186</v>
      </c>
      <c r="E31" s="94">
        <f t="shared" si="2"/>
        <v>3.7407407407407409</v>
      </c>
      <c r="F31" s="94">
        <f t="shared" si="2"/>
        <v>2.8148148148148149</v>
      </c>
      <c r="G31" s="94">
        <f t="shared" si="2"/>
        <v>0.33333333333333331</v>
      </c>
      <c r="H31" s="94">
        <f t="shared" si="2"/>
        <v>2.2962962962962963</v>
      </c>
      <c r="I31" s="94">
        <f t="shared" si="2"/>
        <v>1.9259259259259258</v>
      </c>
      <c r="J31" s="94">
        <f t="shared" si="2"/>
        <v>1.1111111111111112</v>
      </c>
      <c r="K31" s="94">
        <f t="shared" si="2"/>
        <v>4.8148148148148149</v>
      </c>
      <c r="L31" s="94">
        <f t="shared" si="2"/>
        <v>4.0925925925925926</v>
      </c>
      <c r="M31" s="94">
        <f t="shared" si="2"/>
        <v>0.7407407407407407</v>
      </c>
      <c r="N31" s="94">
        <f t="shared" si="2"/>
        <v>2.3888888888888888</v>
      </c>
      <c r="O31" s="94">
        <f t="shared" si="2"/>
        <v>1.7407407407407407</v>
      </c>
      <c r="P31" s="94">
        <f t="shared" si="2"/>
        <v>2.6666666666666665</v>
      </c>
      <c r="Q31" s="94">
        <f t="shared" si="2"/>
        <v>4.7222222222222223</v>
      </c>
      <c r="R31" s="94">
        <f t="shared" si="2"/>
        <v>4.2592592592592595</v>
      </c>
      <c r="S31" s="94">
        <f t="shared" si="2"/>
        <v>2.1111111111111112</v>
      </c>
      <c r="T31" s="94">
        <f>AVERAGEA(T4:T30)</f>
        <v>50.5</v>
      </c>
      <c r="U31" s="94"/>
      <c r="V31" s="94"/>
    </row>
    <row r="32" spans="1:40" x14ac:dyDescent="0.2">
      <c r="A32" s="95" t="s">
        <v>71</v>
      </c>
      <c r="B32" s="81">
        <f>COUNTIF(B$4:B$30,5)</f>
        <v>17</v>
      </c>
      <c r="C32" s="81">
        <f t="shared" ref="C32:S32" si="3">COUNTIF(C$4:C$30,5)</f>
        <v>22</v>
      </c>
      <c r="D32" s="81">
        <f t="shared" si="3"/>
        <v>19</v>
      </c>
      <c r="E32" s="81">
        <f t="shared" si="3"/>
        <v>17</v>
      </c>
      <c r="F32" s="81">
        <f t="shared" si="3"/>
        <v>9</v>
      </c>
      <c r="G32" s="81">
        <f t="shared" si="3"/>
        <v>0</v>
      </c>
      <c r="H32" s="81">
        <f t="shared" si="3"/>
        <v>3</v>
      </c>
      <c r="I32" s="81">
        <f t="shared" si="3"/>
        <v>2</v>
      </c>
      <c r="J32" s="81">
        <f t="shared" si="3"/>
        <v>0</v>
      </c>
      <c r="K32" s="81">
        <f t="shared" si="3"/>
        <v>26</v>
      </c>
      <c r="L32" s="81">
        <f t="shared" si="3"/>
        <v>20</v>
      </c>
      <c r="M32" s="81">
        <f t="shared" si="3"/>
        <v>2</v>
      </c>
      <c r="N32" s="81">
        <f t="shared" si="3"/>
        <v>6</v>
      </c>
      <c r="O32" s="81">
        <f t="shared" si="3"/>
        <v>4</v>
      </c>
      <c r="P32" s="81">
        <f t="shared" si="3"/>
        <v>8</v>
      </c>
      <c r="Q32" s="81">
        <f t="shared" si="3"/>
        <v>25</v>
      </c>
      <c r="R32" s="81">
        <f t="shared" si="3"/>
        <v>23</v>
      </c>
      <c r="S32" s="81">
        <f t="shared" si="3"/>
        <v>0</v>
      </c>
    </row>
    <row r="33" spans="1:19" x14ac:dyDescent="0.2">
      <c r="A33" s="95" t="s">
        <v>72</v>
      </c>
      <c r="B33" s="81">
        <f t="shared" ref="B33:S33" si="4">COUNTIF(B$4:B$30,"&gt;0")-B32</f>
        <v>0</v>
      </c>
      <c r="C33" s="81">
        <f t="shared" si="4"/>
        <v>0</v>
      </c>
      <c r="D33" s="81">
        <f t="shared" si="4"/>
        <v>0</v>
      </c>
      <c r="E33" s="81">
        <f t="shared" si="4"/>
        <v>5</v>
      </c>
      <c r="F33" s="81">
        <f t="shared" si="4"/>
        <v>10</v>
      </c>
      <c r="G33" s="81">
        <f t="shared" si="4"/>
        <v>5</v>
      </c>
      <c r="H33" s="81">
        <f t="shared" si="4"/>
        <v>22</v>
      </c>
      <c r="I33" s="81">
        <f t="shared" si="4"/>
        <v>15</v>
      </c>
      <c r="J33" s="81">
        <f t="shared" si="4"/>
        <v>15</v>
      </c>
      <c r="K33" s="81">
        <f t="shared" si="4"/>
        <v>0</v>
      </c>
      <c r="L33" s="81">
        <f t="shared" si="4"/>
        <v>3</v>
      </c>
      <c r="M33" s="81">
        <f t="shared" si="4"/>
        <v>4</v>
      </c>
      <c r="N33" s="81">
        <f t="shared" si="4"/>
        <v>10</v>
      </c>
      <c r="O33" s="81">
        <f t="shared" si="4"/>
        <v>9</v>
      </c>
      <c r="P33" s="81">
        <f t="shared" si="4"/>
        <v>8</v>
      </c>
      <c r="Q33" s="81">
        <f t="shared" si="4"/>
        <v>1</v>
      </c>
      <c r="R33" s="81">
        <f t="shared" si="4"/>
        <v>0</v>
      </c>
      <c r="S33" s="81">
        <f t="shared" si="4"/>
        <v>22</v>
      </c>
    </row>
    <row r="34" spans="1:19" x14ac:dyDescent="0.2">
      <c r="A34" s="95" t="s">
        <v>73</v>
      </c>
      <c r="B34" s="81">
        <f>COUNTIF(B$4:B$30,0)</f>
        <v>9</v>
      </c>
      <c r="C34" s="81">
        <f t="shared" ref="C34:S34" si="5">COUNTIF(C$4:C$30,0)</f>
        <v>4</v>
      </c>
      <c r="D34" s="81">
        <f t="shared" si="5"/>
        <v>7</v>
      </c>
      <c r="E34" s="81">
        <f t="shared" si="5"/>
        <v>1</v>
      </c>
      <c r="F34" s="81">
        <f t="shared" si="5"/>
        <v>6</v>
      </c>
      <c r="G34" s="81">
        <f t="shared" si="5"/>
        <v>15</v>
      </c>
      <c r="H34" s="81">
        <f t="shared" si="5"/>
        <v>2</v>
      </c>
      <c r="I34" s="81">
        <f t="shared" si="5"/>
        <v>10</v>
      </c>
      <c r="J34" s="81">
        <f t="shared" si="5"/>
        <v>12</v>
      </c>
      <c r="K34" s="81">
        <f t="shared" si="5"/>
        <v>0</v>
      </c>
      <c r="L34" s="81">
        <f t="shared" si="5"/>
        <v>1</v>
      </c>
      <c r="M34" s="81">
        <f t="shared" si="5"/>
        <v>8</v>
      </c>
      <c r="N34" s="81">
        <f t="shared" si="5"/>
        <v>10</v>
      </c>
      <c r="O34" s="81">
        <f t="shared" si="5"/>
        <v>11</v>
      </c>
      <c r="P34" s="81">
        <f t="shared" si="5"/>
        <v>8</v>
      </c>
      <c r="Q34" s="81">
        <f t="shared" si="5"/>
        <v>0</v>
      </c>
      <c r="R34" s="81">
        <f t="shared" si="5"/>
        <v>0</v>
      </c>
      <c r="S34" s="81">
        <f t="shared" si="5"/>
        <v>0</v>
      </c>
    </row>
    <row r="35" spans="1:19" x14ac:dyDescent="0.2">
      <c r="A35" s="95" t="s">
        <v>74</v>
      </c>
      <c r="B35" s="81">
        <f>COUNTIF(B$4:B$30,"-")</f>
        <v>1</v>
      </c>
      <c r="C35" s="81">
        <f t="shared" ref="C35:S35" si="6">COUNTIF(C$4:C$30,"-")</f>
        <v>1</v>
      </c>
      <c r="D35" s="81">
        <f t="shared" si="6"/>
        <v>1</v>
      </c>
      <c r="E35" s="81">
        <f t="shared" si="6"/>
        <v>4</v>
      </c>
      <c r="F35" s="81">
        <f t="shared" si="6"/>
        <v>2</v>
      </c>
      <c r="G35" s="81">
        <f t="shared" si="6"/>
        <v>7</v>
      </c>
      <c r="H35" s="81">
        <f t="shared" si="6"/>
        <v>0</v>
      </c>
      <c r="I35" s="81">
        <f t="shared" si="6"/>
        <v>0</v>
      </c>
      <c r="J35" s="81">
        <f t="shared" si="6"/>
        <v>0</v>
      </c>
      <c r="K35" s="81">
        <f t="shared" si="6"/>
        <v>1</v>
      </c>
      <c r="L35" s="81">
        <f t="shared" si="6"/>
        <v>3</v>
      </c>
      <c r="M35" s="81">
        <f t="shared" si="6"/>
        <v>13</v>
      </c>
      <c r="N35" s="81">
        <f t="shared" si="6"/>
        <v>1</v>
      </c>
      <c r="O35" s="81">
        <f t="shared" si="6"/>
        <v>3</v>
      </c>
      <c r="P35" s="81">
        <f t="shared" si="6"/>
        <v>3</v>
      </c>
      <c r="Q35" s="81">
        <f t="shared" si="6"/>
        <v>1</v>
      </c>
      <c r="R35" s="81">
        <f t="shared" si="6"/>
        <v>4</v>
      </c>
      <c r="S35" s="81">
        <f t="shared" si="6"/>
        <v>5</v>
      </c>
    </row>
    <row r="37" spans="1:19" x14ac:dyDescent="0.2">
      <c r="A37" s="104" t="s">
        <v>180</v>
      </c>
      <c r="B37">
        <v>11</v>
      </c>
      <c r="C37">
        <v>14</v>
      </c>
      <c r="D37">
        <v>12</v>
      </c>
      <c r="E37">
        <v>13</v>
      </c>
      <c r="F37">
        <v>10</v>
      </c>
      <c r="G37" s="102">
        <v>1</v>
      </c>
      <c r="H37">
        <v>7</v>
      </c>
      <c r="I37">
        <v>5</v>
      </c>
      <c r="J37" s="102">
        <v>3</v>
      </c>
      <c r="K37">
        <v>18</v>
      </c>
      <c r="L37">
        <v>15</v>
      </c>
      <c r="M37" s="102">
        <v>2</v>
      </c>
      <c r="N37">
        <v>8</v>
      </c>
      <c r="O37">
        <v>4</v>
      </c>
      <c r="P37">
        <v>9</v>
      </c>
      <c r="Q37">
        <v>17</v>
      </c>
      <c r="R37">
        <v>16</v>
      </c>
      <c r="S37">
        <v>6</v>
      </c>
    </row>
  </sheetData>
  <conditionalFormatting sqref="U4:U30">
    <cfRule type="expression" dxfId="1" priority="1" stopIfTrue="1">
      <formula>NOT=T4</formula>
    </cfRule>
  </conditionalFormatting>
  <conditionalFormatting sqref="V1:V35">
    <cfRule type="cellIs" dxfId="0" priority="2" stopIfTrue="1" operator="equal">
      <formula>"Mist"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  <ignoredErrors>
    <ignoredError sqref="A4:A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Punkte</vt:lpstr>
      <vt:lpstr>Statistik</vt:lpstr>
      <vt:lpstr>Punkte!Druckbereich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Internal</dc:creator>
  <cp:lastModifiedBy>Axel</cp:lastModifiedBy>
  <cp:lastPrinted>2011-05-08T06:02:02Z</cp:lastPrinted>
  <dcterms:created xsi:type="dcterms:W3CDTF">2006-09-22T17:26:17Z</dcterms:created>
  <dcterms:modified xsi:type="dcterms:W3CDTF">2013-05-15T17:50:48Z</dcterms:modified>
</cp:coreProperties>
</file>